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Owner\Desktop\四国中央市バドミントン協会\youkou kekka\siminsupotusai\kekka\"/>
    </mc:Choice>
  </mc:AlternateContent>
  <xr:revisionPtr revIDLastSave="0" documentId="13_ncr:1_{EF33994F-6ABF-438A-BB47-17E1C41266A5}" xr6:coauthVersionLast="47" xr6:coauthVersionMax="47" xr10:uidLastSave="{00000000-0000-0000-0000-000000000000}"/>
  <bookViews>
    <workbookView xWindow="-108" yWindow="-108" windowWidth="23256" windowHeight="12576" tabRatio="818" xr2:uid="{00000000-000D-0000-FFFF-FFFF01000000}"/>
  </bookViews>
  <sheets>
    <sheet name="入力" sheetId="352" r:id="rId1"/>
    <sheet name="提出" sheetId="134" r:id="rId2"/>
  </sheets>
  <definedNames>
    <definedName name="_xlnm.Print_Area" localSheetId="1">提出!$A$1:$K$37</definedName>
    <definedName name="_xlnm.Print_Area" localSheetId="0">入力!$A$2:$AW$245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33" i="352" l="1"/>
  <c r="L232" i="352"/>
  <c r="L230" i="352"/>
  <c r="L229" i="352"/>
  <c r="E233" i="352"/>
  <c r="E232" i="352"/>
  <c r="E230" i="352"/>
  <c r="E229" i="352"/>
  <c r="E68" i="352"/>
  <c r="Z65" i="352" s="1"/>
  <c r="E67" i="352"/>
  <c r="Z64" i="352" s="1"/>
  <c r="E66" i="352"/>
  <c r="E65" i="352"/>
  <c r="E64" i="352"/>
  <c r="E63" i="352"/>
  <c r="E62" i="352"/>
  <c r="Z68" i="352" s="1"/>
  <c r="E61" i="352"/>
  <c r="Z67" i="352" s="1"/>
  <c r="Z105" i="352"/>
  <c r="Z104" i="352"/>
  <c r="Z102" i="352"/>
  <c r="Z101" i="352"/>
  <c r="E153" i="352"/>
  <c r="Z153" i="352" s="1"/>
  <c r="E152" i="352"/>
  <c r="Z152" i="352" s="1"/>
  <c r="E151" i="352"/>
  <c r="E150" i="352"/>
  <c r="E149" i="352"/>
  <c r="E148" i="352"/>
  <c r="E147" i="352"/>
  <c r="Z150" i="352" s="1"/>
  <c r="E146" i="352"/>
  <c r="Z149" i="352" s="1"/>
  <c r="AP168" i="352"/>
  <c r="AP167" i="352"/>
  <c r="AP165" i="352"/>
  <c r="AP164" i="352"/>
  <c r="AP194" i="352"/>
  <c r="D149" i="352"/>
  <c r="D148" i="352"/>
  <c r="D153" i="352"/>
  <c r="S153" i="352" s="1"/>
  <c r="D152" i="352"/>
  <c r="S152" i="352" s="1"/>
  <c r="AP193" i="352"/>
  <c r="AP196" i="352"/>
  <c r="AP197" i="352"/>
  <c r="D151" i="352"/>
  <c r="D150" i="352"/>
  <c r="D147" i="352"/>
  <c r="S150" i="352" s="1"/>
  <c r="D146" i="352"/>
  <c r="S149" i="352" s="1"/>
  <c r="D64" i="352"/>
  <c r="D63" i="352"/>
  <c r="D68" i="352"/>
  <c r="S65" i="352" s="1"/>
  <c r="D67" i="352"/>
  <c r="S64" i="352" s="1"/>
  <c r="D66" i="352"/>
  <c r="D65" i="352"/>
  <c r="D62" i="352"/>
  <c r="S68" i="352" s="1"/>
  <c r="D61" i="352"/>
  <c r="S67" i="352" s="1"/>
  <c r="S105" i="352"/>
  <c r="S104" i="352"/>
  <c r="S102" i="352"/>
  <c r="S101" i="352"/>
  <c r="AD88" i="352"/>
  <c r="AI197" i="352"/>
  <c r="AI196" i="352"/>
  <c r="AI194" i="352"/>
  <c r="AI193" i="352"/>
  <c r="AI168" i="352"/>
  <c r="AI167" i="352"/>
  <c r="AI165" i="352"/>
  <c r="AI164" i="352"/>
  <c r="Y17" i="352" l="1"/>
  <c r="Y16" i="352"/>
  <c r="Y14" i="352"/>
  <c r="Y13" i="352"/>
  <c r="S17" i="352"/>
  <c r="S16" i="352"/>
  <c r="S14" i="352"/>
  <c r="S13" i="352"/>
  <c r="L17" i="352"/>
  <c r="L16" i="352"/>
  <c r="L14" i="352"/>
  <c r="L13" i="352"/>
  <c r="F17" i="352"/>
  <c r="F16" i="352"/>
  <c r="F14" i="352"/>
  <c r="F13" i="352"/>
  <c r="D17" i="352"/>
  <c r="D16" i="352"/>
  <c r="D14" i="352"/>
  <c r="D13" i="352"/>
  <c r="B17" i="352"/>
  <c r="B16" i="352"/>
  <c r="B14" i="352"/>
  <c r="B13" i="352"/>
  <c r="Y10" i="352"/>
  <c r="Y9" i="352"/>
  <c r="Y7" i="352"/>
  <c r="Y6" i="352"/>
  <c r="S10" i="352"/>
  <c r="S9" i="352"/>
  <c r="S7" i="352"/>
  <c r="S6" i="352"/>
  <c r="L10" i="352"/>
  <c r="L9" i="352"/>
  <c r="L7" i="352"/>
  <c r="L6" i="352"/>
  <c r="F10" i="352"/>
  <c r="F9" i="352"/>
  <c r="F7" i="352"/>
  <c r="F6" i="352"/>
  <c r="D10" i="352"/>
  <c r="D9" i="352"/>
  <c r="D7" i="352"/>
  <c r="B10" i="352"/>
  <c r="B7" i="352"/>
  <c r="D6" i="352"/>
  <c r="B6" i="352"/>
  <c r="I28" i="134"/>
  <c r="I26" i="134"/>
  <c r="H28" i="134"/>
  <c r="H26" i="134"/>
  <c r="I24" i="134"/>
  <c r="I22" i="134"/>
  <c r="H24" i="134"/>
  <c r="H22" i="134"/>
  <c r="I20" i="134"/>
  <c r="I18" i="134"/>
  <c r="H20" i="134"/>
  <c r="H18" i="134"/>
  <c r="D28" i="134"/>
  <c r="D26" i="134"/>
  <c r="C28" i="134"/>
  <c r="C26" i="134"/>
  <c r="D24" i="134"/>
  <c r="D22" i="134"/>
  <c r="C24" i="134"/>
  <c r="C22" i="134"/>
  <c r="D20" i="134"/>
  <c r="C20" i="134"/>
  <c r="C18" i="134"/>
  <c r="D18" i="134"/>
  <c r="W226" i="352"/>
  <c r="U226" i="352"/>
  <c r="V226" i="352" s="1"/>
  <c r="S226" i="352"/>
  <c r="Q226" i="352"/>
  <c r="R226" i="352" s="1"/>
  <c r="P226" i="352"/>
  <c r="O226" i="352"/>
  <c r="M226" i="352"/>
  <c r="N226" i="352" s="1"/>
  <c r="K226" i="352"/>
  <c r="I226" i="352"/>
  <c r="J226" i="352" s="1"/>
  <c r="H226" i="352"/>
  <c r="G226" i="352"/>
  <c r="E226" i="352"/>
  <c r="F226" i="352" s="1"/>
  <c r="W225" i="352"/>
  <c r="U225" i="352"/>
  <c r="V225" i="352" s="1"/>
  <c r="S225" i="352"/>
  <c r="Q225" i="352"/>
  <c r="R225" i="352" s="1"/>
  <c r="P225" i="352"/>
  <c r="O225" i="352"/>
  <c r="M225" i="352"/>
  <c r="N225" i="352" s="1"/>
  <c r="K225" i="352"/>
  <c r="I225" i="352"/>
  <c r="J225" i="352" s="1"/>
  <c r="H225" i="352"/>
  <c r="G225" i="352"/>
  <c r="E225" i="352"/>
  <c r="F225" i="352" s="1"/>
  <c r="W224" i="352"/>
  <c r="U224" i="352"/>
  <c r="V224" i="352" s="1"/>
  <c r="S224" i="352"/>
  <c r="Q224" i="352"/>
  <c r="R224" i="352" s="1"/>
  <c r="O224" i="352"/>
  <c r="M224" i="352"/>
  <c r="N224" i="352" s="1"/>
  <c r="K224" i="352"/>
  <c r="I224" i="352"/>
  <c r="J224" i="352" s="1"/>
  <c r="G224" i="352"/>
  <c r="E224" i="352"/>
  <c r="Z223" i="352"/>
  <c r="S223" i="352"/>
  <c r="Q223" i="352"/>
  <c r="R223" i="352" s="1"/>
  <c r="O223" i="352"/>
  <c r="M223" i="352"/>
  <c r="N223" i="352" s="1"/>
  <c r="K223" i="352"/>
  <c r="I223" i="352"/>
  <c r="J223" i="352" s="1"/>
  <c r="G223" i="352"/>
  <c r="E223" i="352"/>
  <c r="F223" i="352" s="1"/>
  <c r="Z222" i="352"/>
  <c r="S222" i="352"/>
  <c r="Q222" i="352"/>
  <c r="R222" i="352" s="1"/>
  <c r="O222" i="352"/>
  <c r="M222" i="352"/>
  <c r="N222" i="352" s="1"/>
  <c r="K222" i="352"/>
  <c r="I222" i="352"/>
  <c r="J222" i="352" s="1"/>
  <c r="G222" i="352"/>
  <c r="E222" i="352"/>
  <c r="F222" i="352" s="1"/>
  <c r="AB221" i="352"/>
  <c r="X224" i="352" s="1"/>
  <c r="Z221" i="352"/>
  <c r="S221" i="352"/>
  <c r="Q221" i="352"/>
  <c r="R221" i="352" s="1"/>
  <c r="O221" i="352"/>
  <c r="M221" i="352"/>
  <c r="N221" i="352" s="1"/>
  <c r="K221" i="352"/>
  <c r="I221" i="352"/>
  <c r="J221" i="352" s="1"/>
  <c r="G221" i="352"/>
  <c r="E221" i="352"/>
  <c r="Z220" i="352"/>
  <c r="X226" i="352" s="1"/>
  <c r="V220" i="352"/>
  <c r="T226" i="352" s="1"/>
  <c r="O220" i="352"/>
  <c r="M220" i="352"/>
  <c r="N220" i="352" s="1"/>
  <c r="L226" i="352" s="1"/>
  <c r="L220" i="352"/>
  <c r="K220" i="352"/>
  <c r="I220" i="352"/>
  <c r="J220" i="352" s="1"/>
  <c r="G220" i="352"/>
  <c r="E220" i="352"/>
  <c r="F220" i="352" s="1"/>
  <c r="Z219" i="352"/>
  <c r="X225" i="352" s="1"/>
  <c r="V219" i="352"/>
  <c r="T225" i="352" s="1"/>
  <c r="O219" i="352"/>
  <c r="M219" i="352"/>
  <c r="N219" i="352" s="1"/>
  <c r="L225" i="352" s="1"/>
  <c r="L219" i="352"/>
  <c r="K219" i="352"/>
  <c r="I219" i="352"/>
  <c r="J219" i="352" s="1"/>
  <c r="G219" i="352"/>
  <c r="E219" i="352"/>
  <c r="F219" i="352" s="1"/>
  <c r="AB218" i="352"/>
  <c r="T224" i="352" s="1"/>
  <c r="Z218" i="352"/>
  <c r="X218" i="352"/>
  <c r="T221" i="352" s="1"/>
  <c r="V218" i="352"/>
  <c r="O218" i="352"/>
  <c r="M218" i="352"/>
  <c r="N218" i="352" s="1"/>
  <c r="K218" i="352"/>
  <c r="I218" i="352"/>
  <c r="J218" i="352" s="1"/>
  <c r="G218" i="352"/>
  <c r="E218" i="352"/>
  <c r="Z217" i="352"/>
  <c r="V217" i="352"/>
  <c r="R217" i="352"/>
  <c r="P220" i="352" s="1"/>
  <c r="K217" i="352"/>
  <c r="I217" i="352"/>
  <c r="J217" i="352" s="1"/>
  <c r="H220" i="352" s="1"/>
  <c r="H217" i="352"/>
  <c r="G217" i="352"/>
  <c r="E217" i="352"/>
  <c r="F217" i="352" s="1"/>
  <c r="Z216" i="352"/>
  <c r="V216" i="352"/>
  <c r="R216" i="352"/>
  <c r="P219" i="352" s="1"/>
  <c r="K216" i="352"/>
  <c r="I216" i="352"/>
  <c r="J216" i="352" s="1"/>
  <c r="H219" i="352" s="1"/>
  <c r="H216" i="352"/>
  <c r="G216" i="352"/>
  <c r="E216" i="352"/>
  <c r="F216" i="352" s="1"/>
  <c r="AB215" i="352"/>
  <c r="P224" i="352" s="1"/>
  <c r="Z215" i="352"/>
  <c r="X215" i="352"/>
  <c r="P221" i="352" s="1"/>
  <c r="V215" i="352"/>
  <c r="T215" i="352"/>
  <c r="P218" i="352" s="1"/>
  <c r="R215" i="352"/>
  <c r="K215" i="352"/>
  <c r="I215" i="352"/>
  <c r="J215" i="352" s="1"/>
  <c r="G215" i="352"/>
  <c r="E215" i="352"/>
  <c r="Z214" i="352"/>
  <c r="V214" i="352"/>
  <c r="R214" i="352"/>
  <c r="N214" i="352"/>
  <c r="L217" i="352" s="1"/>
  <c r="G214" i="352"/>
  <c r="E214" i="352"/>
  <c r="F214" i="352" s="1"/>
  <c r="Z213" i="352"/>
  <c r="V213" i="352"/>
  <c r="R213" i="352"/>
  <c r="N213" i="352"/>
  <c r="L216" i="352" s="1"/>
  <c r="G213" i="352"/>
  <c r="E213" i="352"/>
  <c r="F213" i="352" s="1"/>
  <c r="AB212" i="352"/>
  <c r="L224" i="352" s="1"/>
  <c r="Z212" i="352"/>
  <c r="X212" i="352"/>
  <c r="L221" i="352" s="1"/>
  <c r="V212" i="352"/>
  <c r="T212" i="352"/>
  <c r="L218" i="352" s="1"/>
  <c r="R212" i="352"/>
  <c r="P212" i="352"/>
  <c r="L215" i="352" s="1"/>
  <c r="N212" i="352"/>
  <c r="G212" i="352"/>
  <c r="E212" i="352"/>
  <c r="Z211" i="352"/>
  <c r="V211" i="352"/>
  <c r="R211" i="352"/>
  <c r="N211" i="352"/>
  <c r="J211" i="352"/>
  <c r="H214" i="352" s="1"/>
  <c r="AN210" i="352"/>
  <c r="AM210" i="352"/>
  <c r="AK210" i="352"/>
  <c r="AJ210" i="352"/>
  <c r="Z210" i="352"/>
  <c r="V210" i="352"/>
  <c r="R210" i="352"/>
  <c r="N210" i="352"/>
  <c r="J210" i="352"/>
  <c r="H213" i="352" s="1"/>
  <c r="AB209" i="352"/>
  <c r="H224" i="352" s="1"/>
  <c r="Z209" i="352"/>
  <c r="X209" i="352"/>
  <c r="H221" i="352" s="1"/>
  <c r="V209" i="352"/>
  <c r="T209" i="352"/>
  <c r="H218" i="352" s="1"/>
  <c r="R209" i="352"/>
  <c r="P209" i="352"/>
  <c r="H215" i="352" s="1"/>
  <c r="N209" i="352"/>
  <c r="L209" i="352"/>
  <c r="H212" i="352" s="1"/>
  <c r="J209" i="352"/>
  <c r="Y208" i="352"/>
  <c r="U208" i="352"/>
  <c r="Q208" i="352"/>
  <c r="M208" i="352"/>
  <c r="I208" i="352"/>
  <c r="E208" i="352"/>
  <c r="Y207" i="352"/>
  <c r="U207" i="352"/>
  <c r="Q207" i="352"/>
  <c r="M207" i="352"/>
  <c r="I207" i="352"/>
  <c r="E207" i="352"/>
  <c r="AO230" i="352"/>
  <c r="AL14" i="352" s="1"/>
  <c r="AO229" i="352"/>
  <c r="AL13" i="352" s="1"/>
  <c r="AH230" i="352"/>
  <c r="AF14" i="352" s="1"/>
  <c r="AH229" i="352"/>
  <c r="K200" i="352"/>
  <c r="I200" i="352"/>
  <c r="J200" i="352" s="1"/>
  <c r="H200" i="352"/>
  <c r="G200" i="352"/>
  <c r="E200" i="352"/>
  <c r="F200" i="352" s="1"/>
  <c r="K199" i="352"/>
  <c r="I199" i="352"/>
  <c r="J199" i="352" s="1"/>
  <c r="H199" i="352"/>
  <c r="G199" i="352"/>
  <c r="E199" i="352"/>
  <c r="F199" i="352" s="1"/>
  <c r="K198" i="352"/>
  <c r="I198" i="352"/>
  <c r="J198" i="352" s="1"/>
  <c r="G198" i="352"/>
  <c r="E198" i="352"/>
  <c r="N197" i="352"/>
  <c r="L200" i="352" s="1"/>
  <c r="G197" i="352"/>
  <c r="E197" i="352"/>
  <c r="F197" i="352" s="1"/>
  <c r="N196" i="352"/>
  <c r="L199" i="352" s="1"/>
  <c r="G196" i="352"/>
  <c r="E196" i="352"/>
  <c r="F196" i="352" s="1"/>
  <c r="P195" i="352"/>
  <c r="L198" i="352" s="1"/>
  <c r="N195" i="352"/>
  <c r="G195" i="352"/>
  <c r="E195" i="352"/>
  <c r="N194" i="352"/>
  <c r="J194" i="352"/>
  <c r="H197" i="352" s="1"/>
  <c r="AB193" i="352"/>
  <c r="AA193" i="352"/>
  <c r="Y193" i="352"/>
  <c r="X193" i="352"/>
  <c r="N193" i="352"/>
  <c r="J193" i="352"/>
  <c r="H196" i="352" s="1"/>
  <c r="P192" i="352"/>
  <c r="H198" i="352" s="1"/>
  <c r="N192" i="352"/>
  <c r="L192" i="352"/>
  <c r="H195" i="352" s="1"/>
  <c r="J192" i="352"/>
  <c r="M191" i="352"/>
  <c r="I191" i="352"/>
  <c r="E191" i="352"/>
  <c r="M190" i="352"/>
  <c r="I190" i="352"/>
  <c r="E190" i="352"/>
  <c r="K184" i="352"/>
  <c r="I184" i="352"/>
  <c r="J184" i="352" s="1"/>
  <c r="H184" i="352"/>
  <c r="G184" i="352"/>
  <c r="E184" i="352"/>
  <c r="F184" i="352" s="1"/>
  <c r="K183" i="352"/>
  <c r="I183" i="352"/>
  <c r="J183" i="352" s="1"/>
  <c r="H183" i="352"/>
  <c r="G183" i="352"/>
  <c r="E183" i="352"/>
  <c r="F183" i="352" s="1"/>
  <c r="K182" i="352"/>
  <c r="I182" i="352"/>
  <c r="J182" i="352" s="1"/>
  <c r="G182" i="352"/>
  <c r="E182" i="352"/>
  <c r="N181" i="352"/>
  <c r="L184" i="352" s="1"/>
  <c r="G181" i="352"/>
  <c r="E181" i="352"/>
  <c r="F181" i="352" s="1"/>
  <c r="N180" i="352"/>
  <c r="L183" i="352" s="1"/>
  <c r="G180" i="352"/>
  <c r="E180" i="352"/>
  <c r="F180" i="352" s="1"/>
  <c r="P179" i="352"/>
  <c r="L182" i="352" s="1"/>
  <c r="N179" i="352"/>
  <c r="G179" i="352"/>
  <c r="E179" i="352"/>
  <c r="N178" i="352"/>
  <c r="J178" i="352"/>
  <c r="H181" i="352" s="1"/>
  <c r="AB177" i="352"/>
  <c r="AA177" i="352"/>
  <c r="Y177" i="352"/>
  <c r="X177" i="352"/>
  <c r="N177" i="352"/>
  <c r="J177" i="352"/>
  <c r="H180" i="352" s="1"/>
  <c r="P176" i="352"/>
  <c r="H182" i="352" s="1"/>
  <c r="N176" i="352"/>
  <c r="L176" i="352"/>
  <c r="H179" i="352" s="1"/>
  <c r="J176" i="352"/>
  <c r="M175" i="352"/>
  <c r="I175" i="352"/>
  <c r="E175" i="352"/>
  <c r="M174" i="352"/>
  <c r="I174" i="352"/>
  <c r="E174" i="352"/>
  <c r="K171" i="352"/>
  <c r="I171" i="352"/>
  <c r="J171" i="352" s="1"/>
  <c r="H171" i="352"/>
  <c r="G171" i="352"/>
  <c r="E171" i="352"/>
  <c r="F171" i="352" s="1"/>
  <c r="K170" i="352"/>
  <c r="I170" i="352"/>
  <c r="J170" i="352" s="1"/>
  <c r="H170" i="352"/>
  <c r="G170" i="352"/>
  <c r="E170" i="352"/>
  <c r="F170" i="352" s="1"/>
  <c r="K169" i="352"/>
  <c r="I169" i="352"/>
  <c r="G169" i="352"/>
  <c r="E169" i="352"/>
  <c r="F169" i="352" s="1"/>
  <c r="N168" i="352"/>
  <c r="L171" i="352" s="1"/>
  <c r="G168" i="352"/>
  <c r="E168" i="352"/>
  <c r="F168" i="352" s="1"/>
  <c r="N167" i="352"/>
  <c r="L170" i="352" s="1"/>
  <c r="G167" i="352"/>
  <c r="E167" i="352"/>
  <c r="F167" i="352" s="1"/>
  <c r="P166" i="352"/>
  <c r="L169" i="352" s="1"/>
  <c r="N166" i="352"/>
  <c r="G166" i="352"/>
  <c r="E166" i="352"/>
  <c r="N165" i="352"/>
  <c r="J165" i="352"/>
  <c r="H168" i="352" s="1"/>
  <c r="AB164" i="352"/>
  <c r="AA164" i="352"/>
  <c r="Y164" i="352"/>
  <c r="X164" i="352"/>
  <c r="N164" i="352"/>
  <c r="J164" i="352"/>
  <c r="H167" i="352" s="1"/>
  <c r="P163" i="352"/>
  <c r="H169" i="352" s="1"/>
  <c r="N163" i="352"/>
  <c r="L163" i="352"/>
  <c r="H166" i="352" s="1"/>
  <c r="J163" i="352"/>
  <c r="M162" i="352"/>
  <c r="I162" i="352"/>
  <c r="E162" i="352"/>
  <c r="M161" i="352"/>
  <c r="I161" i="352"/>
  <c r="E161" i="352"/>
  <c r="S144" i="352"/>
  <c r="Q144" i="352"/>
  <c r="R144" i="352" s="1"/>
  <c r="P144" i="352"/>
  <c r="O144" i="352"/>
  <c r="M144" i="352"/>
  <c r="N144" i="352" s="1"/>
  <c r="K144" i="352"/>
  <c r="I144" i="352"/>
  <c r="J144" i="352" s="1"/>
  <c r="H144" i="352"/>
  <c r="G144" i="352"/>
  <c r="E144" i="352"/>
  <c r="F144" i="352" s="1"/>
  <c r="S143" i="352"/>
  <c r="Q143" i="352"/>
  <c r="R143" i="352" s="1"/>
  <c r="P143" i="352"/>
  <c r="O143" i="352"/>
  <c r="M143" i="352"/>
  <c r="N143" i="352" s="1"/>
  <c r="K143" i="352"/>
  <c r="I143" i="352"/>
  <c r="J143" i="352" s="1"/>
  <c r="H143" i="352"/>
  <c r="G143" i="352"/>
  <c r="E143" i="352"/>
  <c r="F143" i="352" s="1"/>
  <c r="S142" i="352"/>
  <c r="Q142" i="352"/>
  <c r="R142" i="352" s="1"/>
  <c r="O142" i="352"/>
  <c r="M142" i="352"/>
  <c r="N142" i="352" s="1"/>
  <c r="K142" i="352"/>
  <c r="I142" i="352"/>
  <c r="J142" i="352" s="1"/>
  <c r="G142" i="352"/>
  <c r="E142" i="352"/>
  <c r="V141" i="352"/>
  <c r="T144" i="352" s="1"/>
  <c r="O141" i="352"/>
  <c r="M141" i="352"/>
  <c r="N141" i="352" s="1"/>
  <c r="L144" i="352" s="1"/>
  <c r="L141" i="352"/>
  <c r="K141" i="352"/>
  <c r="I141" i="352"/>
  <c r="J141" i="352" s="1"/>
  <c r="G141" i="352"/>
  <c r="E141" i="352"/>
  <c r="F141" i="352" s="1"/>
  <c r="V140" i="352"/>
  <c r="T143" i="352" s="1"/>
  <c r="O140" i="352"/>
  <c r="M140" i="352"/>
  <c r="N140" i="352" s="1"/>
  <c r="L143" i="352" s="1"/>
  <c r="L140" i="352"/>
  <c r="K140" i="352"/>
  <c r="I140" i="352"/>
  <c r="J140" i="352" s="1"/>
  <c r="G140" i="352"/>
  <c r="E140" i="352"/>
  <c r="F140" i="352" s="1"/>
  <c r="X139" i="352"/>
  <c r="T142" i="352" s="1"/>
  <c r="V139" i="352"/>
  <c r="O139" i="352"/>
  <c r="M139" i="352"/>
  <c r="N139" i="352" s="1"/>
  <c r="K139" i="352"/>
  <c r="I139" i="352"/>
  <c r="J139" i="352" s="1"/>
  <c r="G139" i="352"/>
  <c r="E139" i="352"/>
  <c r="V138" i="352"/>
  <c r="R138" i="352"/>
  <c r="P141" i="352" s="1"/>
  <c r="L138" i="352"/>
  <c r="K138" i="352"/>
  <c r="I138" i="352"/>
  <c r="J138" i="352" s="1"/>
  <c r="H141" i="352" s="1"/>
  <c r="H138" i="352"/>
  <c r="G138" i="352"/>
  <c r="E138" i="352"/>
  <c r="F138" i="352" s="1"/>
  <c r="V137" i="352"/>
  <c r="R137" i="352"/>
  <c r="P140" i="352" s="1"/>
  <c r="L137" i="352"/>
  <c r="K137" i="352"/>
  <c r="I137" i="352"/>
  <c r="J137" i="352" s="1"/>
  <c r="H140" i="352" s="1"/>
  <c r="H137" i="352"/>
  <c r="G137" i="352"/>
  <c r="E137" i="352"/>
  <c r="F137" i="352" s="1"/>
  <c r="X136" i="352"/>
  <c r="P142" i="352" s="1"/>
  <c r="V136" i="352"/>
  <c r="T136" i="352"/>
  <c r="P139" i="352" s="1"/>
  <c r="R136" i="352"/>
  <c r="K136" i="352"/>
  <c r="I136" i="352"/>
  <c r="G136" i="352"/>
  <c r="E136" i="352"/>
  <c r="V135" i="352"/>
  <c r="R135" i="352"/>
  <c r="G135" i="352"/>
  <c r="E135" i="352"/>
  <c r="F135" i="352" s="1"/>
  <c r="V134" i="352"/>
  <c r="R134" i="352"/>
  <c r="G134" i="352"/>
  <c r="E134" i="352"/>
  <c r="F134" i="352" s="1"/>
  <c r="X133" i="352"/>
  <c r="L142" i="352" s="1"/>
  <c r="V133" i="352"/>
  <c r="T133" i="352"/>
  <c r="L139" i="352" s="1"/>
  <c r="R133" i="352"/>
  <c r="P133" i="352"/>
  <c r="L136" i="352" s="1"/>
  <c r="G133" i="352"/>
  <c r="E133" i="352"/>
  <c r="F133" i="352" s="1"/>
  <c r="V132" i="352"/>
  <c r="R132" i="352"/>
  <c r="J132" i="352"/>
  <c r="H135" i="352" s="1"/>
  <c r="AJ131" i="352"/>
  <c r="AI131" i="352"/>
  <c r="AG131" i="352"/>
  <c r="AF131" i="352"/>
  <c r="V131" i="352"/>
  <c r="R131" i="352"/>
  <c r="J131" i="352"/>
  <c r="H134" i="352" s="1"/>
  <c r="X130" i="352"/>
  <c r="H142" i="352" s="1"/>
  <c r="V130" i="352"/>
  <c r="T130" i="352"/>
  <c r="H139" i="352" s="1"/>
  <c r="R130" i="352"/>
  <c r="P130" i="352"/>
  <c r="H136" i="352" s="1"/>
  <c r="L130" i="352"/>
  <c r="H133" i="352" s="1"/>
  <c r="J130" i="352"/>
  <c r="U129" i="352"/>
  <c r="Q129" i="352"/>
  <c r="M129" i="352"/>
  <c r="I129" i="352"/>
  <c r="E129" i="352"/>
  <c r="U128" i="352"/>
  <c r="Q128" i="352"/>
  <c r="M128" i="352"/>
  <c r="I128" i="352"/>
  <c r="E128" i="352"/>
  <c r="S126" i="352"/>
  <c r="Q126" i="352"/>
  <c r="R126" i="352" s="1"/>
  <c r="P126" i="352"/>
  <c r="O126" i="352"/>
  <c r="M126" i="352"/>
  <c r="N126" i="352" s="1"/>
  <c r="K126" i="352"/>
  <c r="I126" i="352"/>
  <c r="J126" i="352" s="1"/>
  <c r="H126" i="352"/>
  <c r="G126" i="352"/>
  <c r="E126" i="352"/>
  <c r="F126" i="352" s="1"/>
  <c r="S125" i="352"/>
  <c r="Q125" i="352"/>
  <c r="R125" i="352" s="1"/>
  <c r="P125" i="352"/>
  <c r="O125" i="352"/>
  <c r="M125" i="352"/>
  <c r="N125" i="352" s="1"/>
  <c r="K125" i="352"/>
  <c r="I125" i="352"/>
  <c r="J125" i="352" s="1"/>
  <c r="H125" i="352"/>
  <c r="G125" i="352"/>
  <c r="E125" i="352"/>
  <c r="F125" i="352" s="1"/>
  <c r="S124" i="352"/>
  <c r="Q124" i="352"/>
  <c r="R124" i="352" s="1"/>
  <c r="O124" i="352"/>
  <c r="M124" i="352"/>
  <c r="N124" i="352" s="1"/>
  <c r="K124" i="352"/>
  <c r="I124" i="352"/>
  <c r="J124" i="352" s="1"/>
  <c r="G124" i="352"/>
  <c r="E124" i="352"/>
  <c r="F124" i="352" s="1"/>
  <c r="V123" i="352"/>
  <c r="T126" i="352" s="1"/>
  <c r="O123" i="352"/>
  <c r="M123" i="352"/>
  <c r="N123" i="352" s="1"/>
  <c r="L126" i="352" s="1"/>
  <c r="L123" i="352"/>
  <c r="K123" i="352"/>
  <c r="I123" i="352"/>
  <c r="J123" i="352" s="1"/>
  <c r="G123" i="352"/>
  <c r="E123" i="352"/>
  <c r="F123" i="352" s="1"/>
  <c r="V122" i="352"/>
  <c r="T125" i="352" s="1"/>
  <c r="O122" i="352"/>
  <c r="M122" i="352"/>
  <c r="N122" i="352" s="1"/>
  <c r="L125" i="352" s="1"/>
  <c r="L122" i="352"/>
  <c r="K122" i="352"/>
  <c r="I122" i="352"/>
  <c r="J122" i="352" s="1"/>
  <c r="G122" i="352"/>
  <c r="E122" i="352"/>
  <c r="F122" i="352" s="1"/>
  <c r="X121" i="352"/>
  <c r="T124" i="352" s="1"/>
  <c r="V121" i="352"/>
  <c r="O121" i="352"/>
  <c r="M121" i="352"/>
  <c r="N121" i="352" s="1"/>
  <c r="K121" i="352"/>
  <c r="I121" i="352"/>
  <c r="J121" i="352" s="1"/>
  <c r="G121" i="352"/>
  <c r="E121" i="352"/>
  <c r="V120" i="352"/>
  <c r="R120" i="352"/>
  <c r="P123" i="352" s="1"/>
  <c r="L120" i="352"/>
  <c r="K120" i="352"/>
  <c r="I120" i="352"/>
  <c r="J120" i="352" s="1"/>
  <c r="H123" i="352" s="1"/>
  <c r="H120" i="352"/>
  <c r="G120" i="352"/>
  <c r="E120" i="352"/>
  <c r="F120" i="352" s="1"/>
  <c r="V119" i="352"/>
  <c r="R119" i="352"/>
  <c r="P122" i="352" s="1"/>
  <c r="L119" i="352"/>
  <c r="K119" i="352"/>
  <c r="I119" i="352"/>
  <c r="J119" i="352" s="1"/>
  <c r="H122" i="352" s="1"/>
  <c r="H119" i="352"/>
  <c r="G119" i="352"/>
  <c r="E119" i="352"/>
  <c r="F119" i="352" s="1"/>
  <c r="X118" i="352"/>
  <c r="P124" i="352" s="1"/>
  <c r="V118" i="352"/>
  <c r="T118" i="352"/>
  <c r="P121" i="352" s="1"/>
  <c r="R118" i="352"/>
  <c r="K118" i="352"/>
  <c r="I118" i="352"/>
  <c r="J118" i="352" s="1"/>
  <c r="G118" i="352"/>
  <c r="E118" i="352"/>
  <c r="F118" i="352" s="1"/>
  <c r="V117" i="352"/>
  <c r="R117" i="352"/>
  <c r="G117" i="352"/>
  <c r="E117" i="352"/>
  <c r="F117" i="352" s="1"/>
  <c r="V116" i="352"/>
  <c r="R116" i="352"/>
  <c r="G116" i="352"/>
  <c r="E116" i="352"/>
  <c r="F116" i="352" s="1"/>
  <c r="X115" i="352"/>
  <c r="L124" i="352" s="1"/>
  <c r="V115" i="352"/>
  <c r="T115" i="352"/>
  <c r="L121" i="352" s="1"/>
  <c r="R115" i="352"/>
  <c r="P115" i="352"/>
  <c r="L118" i="352" s="1"/>
  <c r="G115" i="352"/>
  <c r="E115" i="352"/>
  <c r="V114" i="352"/>
  <c r="R114" i="352"/>
  <c r="J114" i="352"/>
  <c r="H117" i="352" s="1"/>
  <c r="AJ113" i="352"/>
  <c r="AI113" i="352"/>
  <c r="AG113" i="352"/>
  <c r="AF113" i="352"/>
  <c r="V113" i="352"/>
  <c r="R113" i="352"/>
  <c r="J113" i="352"/>
  <c r="H116" i="352" s="1"/>
  <c r="X112" i="352"/>
  <c r="H124" i="352" s="1"/>
  <c r="V112" i="352"/>
  <c r="T112" i="352"/>
  <c r="H121" i="352" s="1"/>
  <c r="R112" i="352"/>
  <c r="P112" i="352"/>
  <c r="L112" i="352"/>
  <c r="H115" i="352" s="1"/>
  <c r="J112" i="352"/>
  <c r="U111" i="352"/>
  <c r="Q111" i="352"/>
  <c r="M111" i="352"/>
  <c r="I111" i="352"/>
  <c r="E111" i="352"/>
  <c r="U110" i="352"/>
  <c r="Q110" i="352"/>
  <c r="M110" i="352"/>
  <c r="I110" i="352"/>
  <c r="E110" i="352"/>
  <c r="AB98" i="352"/>
  <c r="AA98" i="352"/>
  <c r="Y98" i="352"/>
  <c r="Z98" i="352" s="1"/>
  <c r="X98" i="352"/>
  <c r="W98" i="352"/>
  <c r="U98" i="352"/>
  <c r="V98" i="352" s="1"/>
  <c r="S98" i="352"/>
  <c r="Q98" i="352"/>
  <c r="R98" i="352" s="1"/>
  <c r="P98" i="352"/>
  <c r="O98" i="352"/>
  <c r="M98" i="352"/>
  <c r="N98" i="352" s="1"/>
  <c r="K98" i="352"/>
  <c r="I98" i="352"/>
  <c r="J98" i="352" s="1"/>
  <c r="H98" i="352"/>
  <c r="G98" i="352"/>
  <c r="E98" i="352"/>
  <c r="F98" i="352" s="1"/>
  <c r="AA97" i="352"/>
  <c r="Y97" i="352"/>
  <c r="Z97" i="352" s="1"/>
  <c r="X97" i="352"/>
  <c r="W97" i="352"/>
  <c r="U97" i="352"/>
  <c r="V97" i="352" s="1"/>
  <c r="S97" i="352"/>
  <c r="Q97" i="352"/>
  <c r="R97" i="352" s="1"/>
  <c r="P97" i="352"/>
  <c r="O97" i="352"/>
  <c r="M97" i="352"/>
  <c r="N97" i="352" s="1"/>
  <c r="K97" i="352"/>
  <c r="I97" i="352"/>
  <c r="J97" i="352" s="1"/>
  <c r="H97" i="352"/>
  <c r="G97" i="352"/>
  <c r="E97" i="352"/>
  <c r="F97" i="352" s="1"/>
  <c r="AA96" i="352"/>
  <c r="Y96" i="352"/>
  <c r="Z96" i="352" s="1"/>
  <c r="W96" i="352"/>
  <c r="U96" i="352"/>
  <c r="V96" i="352" s="1"/>
  <c r="S96" i="352"/>
  <c r="Q96" i="352"/>
  <c r="R96" i="352" s="1"/>
  <c r="O96" i="352"/>
  <c r="M96" i="352"/>
  <c r="N96" i="352" s="1"/>
  <c r="K96" i="352"/>
  <c r="I96" i="352"/>
  <c r="J96" i="352" s="1"/>
  <c r="G96" i="352"/>
  <c r="E96" i="352"/>
  <c r="F96" i="352" s="1"/>
  <c r="AD95" i="352"/>
  <c r="W95" i="352"/>
  <c r="U95" i="352"/>
  <c r="V95" i="352" s="1"/>
  <c r="S95" i="352"/>
  <c r="Q95" i="352"/>
  <c r="R95" i="352" s="1"/>
  <c r="O95" i="352"/>
  <c r="M95" i="352"/>
  <c r="N95" i="352" s="1"/>
  <c r="K95" i="352"/>
  <c r="I95" i="352"/>
  <c r="J95" i="352" s="1"/>
  <c r="G95" i="352"/>
  <c r="E95" i="352"/>
  <c r="F95" i="352" s="1"/>
  <c r="AD94" i="352"/>
  <c r="W94" i="352"/>
  <c r="U94" i="352"/>
  <c r="V94" i="352" s="1"/>
  <c r="S94" i="352"/>
  <c r="Q94" i="352"/>
  <c r="R94" i="352" s="1"/>
  <c r="O94" i="352"/>
  <c r="M94" i="352"/>
  <c r="N94" i="352" s="1"/>
  <c r="K94" i="352"/>
  <c r="I94" i="352"/>
  <c r="J94" i="352" s="1"/>
  <c r="G94" i="352"/>
  <c r="E94" i="352"/>
  <c r="F94" i="352" s="1"/>
  <c r="AF93" i="352"/>
  <c r="AB96" i="352" s="1"/>
  <c r="AD93" i="352"/>
  <c r="W93" i="352"/>
  <c r="U93" i="352"/>
  <c r="V93" i="352" s="1"/>
  <c r="S93" i="352"/>
  <c r="Q93" i="352"/>
  <c r="R93" i="352" s="1"/>
  <c r="O93" i="352"/>
  <c r="M93" i="352"/>
  <c r="N93" i="352" s="1"/>
  <c r="K93" i="352"/>
  <c r="I93" i="352"/>
  <c r="G93" i="352"/>
  <c r="E93" i="352"/>
  <c r="F93" i="352" s="1"/>
  <c r="AD92" i="352"/>
  <c r="Z92" i="352"/>
  <c r="S92" i="352"/>
  <c r="Q92" i="352"/>
  <c r="R92" i="352" s="1"/>
  <c r="P95" i="352" s="1"/>
  <c r="O92" i="352"/>
  <c r="M92" i="352"/>
  <c r="N92" i="352" s="1"/>
  <c r="L95" i="352" s="1"/>
  <c r="K92" i="352"/>
  <c r="I92" i="352"/>
  <c r="J92" i="352" s="1"/>
  <c r="H95" i="352" s="1"/>
  <c r="G92" i="352"/>
  <c r="E92" i="352"/>
  <c r="F92" i="352" s="1"/>
  <c r="AD91" i="352"/>
  <c r="Z91" i="352"/>
  <c r="S91" i="352"/>
  <c r="Q91" i="352"/>
  <c r="R91" i="352" s="1"/>
  <c r="P94" i="352" s="1"/>
  <c r="O91" i="352"/>
  <c r="M91" i="352"/>
  <c r="N91" i="352" s="1"/>
  <c r="L94" i="352" s="1"/>
  <c r="K91" i="352"/>
  <c r="I91" i="352"/>
  <c r="J91" i="352" s="1"/>
  <c r="H94" i="352" s="1"/>
  <c r="G91" i="352"/>
  <c r="E91" i="352"/>
  <c r="AF90" i="352"/>
  <c r="X96" i="352" s="1"/>
  <c r="AD90" i="352"/>
  <c r="AB90" i="352"/>
  <c r="X93" i="352" s="1"/>
  <c r="Z90" i="352"/>
  <c r="S90" i="352"/>
  <c r="Q90" i="352"/>
  <c r="R90" i="352" s="1"/>
  <c r="O90" i="352"/>
  <c r="M90" i="352"/>
  <c r="N90" i="352" s="1"/>
  <c r="K90" i="352"/>
  <c r="I90" i="352"/>
  <c r="J90" i="352" s="1"/>
  <c r="G90" i="352"/>
  <c r="E90" i="352"/>
  <c r="AD89" i="352"/>
  <c r="T98" i="352" s="1"/>
  <c r="Z89" i="352"/>
  <c r="V89" i="352"/>
  <c r="O89" i="352"/>
  <c r="M89" i="352"/>
  <c r="N89" i="352" s="1"/>
  <c r="L89" i="352"/>
  <c r="K89" i="352"/>
  <c r="I89" i="352"/>
  <c r="J89" i="352" s="1"/>
  <c r="H92" i="352" s="1"/>
  <c r="G89" i="352"/>
  <c r="E89" i="352"/>
  <c r="F89" i="352" s="1"/>
  <c r="T97" i="352"/>
  <c r="Z88" i="352"/>
  <c r="V88" i="352"/>
  <c r="O88" i="352"/>
  <c r="M88" i="352"/>
  <c r="N88" i="352" s="1"/>
  <c r="L88" i="352"/>
  <c r="K88" i="352"/>
  <c r="I88" i="352"/>
  <c r="J88" i="352" s="1"/>
  <c r="H91" i="352" s="1"/>
  <c r="G88" i="352"/>
  <c r="E88" i="352"/>
  <c r="F88" i="352" s="1"/>
  <c r="AF87" i="352"/>
  <c r="T96" i="352" s="1"/>
  <c r="AD87" i="352"/>
  <c r="AB87" i="352"/>
  <c r="T93" i="352" s="1"/>
  <c r="Z87" i="352"/>
  <c r="X87" i="352"/>
  <c r="T90" i="352" s="1"/>
  <c r="V87" i="352"/>
  <c r="O87" i="352"/>
  <c r="M87" i="352"/>
  <c r="N87" i="352" s="1"/>
  <c r="K87" i="352"/>
  <c r="I87" i="352"/>
  <c r="J87" i="352" s="1"/>
  <c r="G87" i="352"/>
  <c r="E87" i="352"/>
  <c r="AD86" i="352"/>
  <c r="Z86" i="352"/>
  <c r="V86" i="352"/>
  <c r="R86" i="352"/>
  <c r="P89" i="352" s="1"/>
  <c r="K86" i="352"/>
  <c r="I86" i="352"/>
  <c r="J86" i="352" s="1"/>
  <c r="H89" i="352" s="1"/>
  <c r="H86" i="352"/>
  <c r="G86" i="352"/>
  <c r="E86" i="352"/>
  <c r="F86" i="352" s="1"/>
  <c r="AD85" i="352"/>
  <c r="Z85" i="352"/>
  <c r="V85" i="352"/>
  <c r="R85" i="352"/>
  <c r="P88" i="352" s="1"/>
  <c r="K85" i="352"/>
  <c r="I85" i="352"/>
  <c r="J85" i="352" s="1"/>
  <c r="H88" i="352" s="1"/>
  <c r="H85" i="352"/>
  <c r="G85" i="352"/>
  <c r="E85" i="352"/>
  <c r="F85" i="352" s="1"/>
  <c r="AF84" i="352"/>
  <c r="P96" i="352" s="1"/>
  <c r="AD84" i="352"/>
  <c r="AB84" i="352"/>
  <c r="P93" i="352" s="1"/>
  <c r="Z84" i="352"/>
  <c r="X84" i="352"/>
  <c r="P90" i="352" s="1"/>
  <c r="V84" i="352"/>
  <c r="T84" i="352"/>
  <c r="P87" i="352" s="1"/>
  <c r="R84" i="352"/>
  <c r="K84" i="352"/>
  <c r="I84" i="352"/>
  <c r="G84" i="352"/>
  <c r="E84" i="352"/>
  <c r="F84" i="352" s="1"/>
  <c r="AD83" i="352"/>
  <c r="Z83" i="352"/>
  <c r="V83" i="352"/>
  <c r="R83" i="352"/>
  <c r="N83" i="352"/>
  <c r="L86" i="352" s="1"/>
  <c r="G83" i="352"/>
  <c r="E83" i="352"/>
  <c r="F83" i="352" s="1"/>
  <c r="AD82" i="352"/>
  <c r="Z82" i="352"/>
  <c r="V82" i="352"/>
  <c r="R82" i="352"/>
  <c r="N82" i="352"/>
  <c r="L85" i="352" s="1"/>
  <c r="G82" i="352"/>
  <c r="E82" i="352"/>
  <c r="F82" i="352" s="1"/>
  <c r="AF81" i="352"/>
  <c r="L96" i="352" s="1"/>
  <c r="AD81" i="352"/>
  <c r="AB81" i="352"/>
  <c r="L93" i="352" s="1"/>
  <c r="Z81" i="352"/>
  <c r="X81" i="352"/>
  <c r="L90" i="352" s="1"/>
  <c r="V81" i="352"/>
  <c r="T81" i="352"/>
  <c r="L87" i="352" s="1"/>
  <c r="R81" i="352"/>
  <c r="P81" i="352"/>
  <c r="L84" i="352" s="1"/>
  <c r="N81" i="352"/>
  <c r="G81" i="352"/>
  <c r="E81" i="352"/>
  <c r="AD80" i="352"/>
  <c r="Z80" i="352"/>
  <c r="V80" i="352"/>
  <c r="R80" i="352"/>
  <c r="N80" i="352"/>
  <c r="J80" i="352"/>
  <c r="H83" i="352" s="1"/>
  <c r="AR79" i="352"/>
  <c r="AQ79" i="352"/>
  <c r="AO79" i="352"/>
  <c r="AN79" i="352"/>
  <c r="AD79" i="352"/>
  <c r="Z79" i="352"/>
  <c r="V79" i="352"/>
  <c r="R79" i="352"/>
  <c r="N79" i="352"/>
  <c r="J79" i="352"/>
  <c r="H82" i="352" s="1"/>
  <c r="AF78" i="352"/>
  <c r="H96" i="352" s="1"/>
  <c r="AD78" i="352"/>
  <c r="AB78" i="352"/>
  <c r="H93" i="352" s="1"/>
  <c r="Z78" i="352"/>
  <c r="X78" i="352"/>
  <c r="H90" i="352" s="1"/>
  <c r="V78" i="352"/>
  <c r="T78" i="352"/>
  <c r="H87" i="352" s="1"/>
  <c r="R78" i="352"/>
  <c r="P78" i="352"/>
  <c r="H84" i="352" s="1"/>
  <c r="N78" i="352"/>
  <c r="L78" i="352"/>
  <c r="J78" i="352"/>
  <c r="AC77" i="352"/>
  <c r="Y77" i="352"/>
  <c r="U77" i="352"/>
  <c r="Q77" i="352"/>
  <c r="M77" i="352"/>
  <c r="I77" i="352"/>
  <c r="E77" i="352"/>
  <c r="AC76" i="352"/>
  <c r="Y76" i="352"/>
  <c r="U76" i="352"/>
  <c r="Q76" i="352"/>
  <c r="M76" i="352"/>
  <c r="I76" i="352"/>
  <c r="E76" i="352"/>
  <c r="AI210" i="352" l="1"/>
  <c r="AE211" i="352" s="1"/>
  <c r="H30" i="134"/>
  <c r="H32" i="134"/>
  <c r="AF13" i="352"/>
  <c r="B9" i="352"/>
  <c r="AM216" i="352"/>
  <c r="AN216" i="352"/>
  <c r="AN219" i="352"/>
  <c r="AM222" i="352"/>
  <c r="AN222" i="352"/>
  <c r="AM225" i="352"/>
  <c r="AH210" i="352"/>
  <c r="AC211" i="352" s="1"/>
  <c r="AN225" i="352"/>
  <c r="AL210" i="352"/>
  <c r="AO210" i="352"/>
  <c r="AN213" i="352"/>
  <c r="AJ213" i="352"/>
  <c r="F212" i="352"/>
  <c r="F215" i="352"/>
  <c r="AH216" i="352" s="1"/>
  <c r="F218" i="352"/>
  <c r="AI219" i="352" s="1"/>
  <c r="AE220" i="352" s="1"/>
  <c r="AJ219" i="352"/>
  <c r="F221" i="352"/>
  <c r="AH222" i="352" s="1"/>
  <c r="F224" i="352"/>
  <c r="AI225" i="352" s="1"/>
  <c r="AE226" i="352" s="1"/>
  <c r="AM213" i="352"/>
  <c r="AK219" i="352"/>
  <c r="AK222" i="352"/>
  <c r="AJ225" i="352"/>
  <c r="AK213" i="352"/>
  <c r="AJ216" i="352"/>
  <c r="AM219" i="352"/>
  <c r="AO219" i="352" s="1"/>
  <c r="AK225" i="352"/>
  <c r="AJ222" i="352"/>
  <c r="AH213" i="352"/>
  <c r="AK216" i="352"/>
  <c r="AI213" i="352"/>
  <c r="AE214" i="352" s="1"/>
  <c r="Y196" i="352"/>
  <c r="V193" i="352"/>
  <c r="Q194" i="352" s="1"/>
  <c r="AC193" i="352"/>
  <c r="AA196" i="352"/>
  <c r="Z193" i="352"/>
  <c r="AA180" i="352"/>
  <c r="Y199" i="352"/>
  <c r="AB199" i="352"/>
  <c r="AC177" i="352"/>
  <c r="W193" i="352"/>
  <c r="S194" i="352" s="1"/>
  <c r="AB196" i="352"/>
  <c r="AA199" i="352"/>
  <c r="F198" i="352"/>
  <c r="V199" i="352" s="1"/>
  <c r="X196" i="352"/>
  <c r="X199" i="352"/>
  <c r="F195" i="352"/>
  <c r="AB170" i="352"/>
  <c r="W177" i="352"/>
  <c r="S178" i="352" s="1"/>
  <c r="AK113" i="352"/>
  <c r="Z177" i="352"/>
  <c r="AB183" i="352"/>
  <c r="Z164" i="352"/>
  <c r="AH131" i="352"/>
  <c r="Y170" i="352"/>
  <c r="X180" i="352"/>
  <c r="Y167" i="352"/>
  <c r="Y180" i="352"/>
  <c r="AB167" i="352"/>
  <c r="V177" i="352"/>
  <c r="Q178" i="352" s="1"/>
  <c r="AD113" i="352"/>
  <c r="Y114" i="352" s="1"/>
  <c r="AJ140" i="352"/>
  <c r="W164" i="352"/>
  <c r="S165" i="352" s="1"/>
  <c r="AC164" i="352"/>
  <c r="X170" i="352"/>
  <c r="X183" i="352"/>
  <c r="Y183" i="352"/>
  <c r="F179" i="352"/>
  <c r="AB180" i="352"/>
  <c r="AC180" i="352" s="1"/>
  <c r="AA183" i="352"/>
  <c r="F182" i="352"/>
  <c r="W183" i="352" s="1"/>
  <c r="S184" i="352" s="1"/>
  <c r="F166" i="352"/>
  <c r="V167" i="352" s="1"/>
  <c r="AA167" i="352"/>
  <c r="J169" i="352"/>
  <c r="W170" i="352" s="1"/>
  <c r="S171" i="352" s="1"/>
  <c r="AA170" i="352"/>
  <c r="V164" i="352"/>
  <c r="X167" i="352"/>
  <c r="AS79" i="352"/>
  <c r="AP79" i="352"/>
  <c r="AE113" i="352"/>
  <c r="AA114" i="352" s="1"/>
  <c r="AI143" i="352"/>
  <c r="AH113" i="352"/>
  <c r="F142" i="352"/>
  <c r="AD143" i="352" s="1"/>
  <c r="AM79" i="352"/>
  <c r="AI80" i="352" s="1"/>
  <c r="AJ122" i="352"/>
  <c r="AR85" i="352"/>
  <c r="AE131" i="352"/>
  <c r="AA132" i="352" s="1"/>
  <c r="AR88" i="352"/>
  <c r="AJ137" i="352"/>
  <c r="AR82" i="352"/>
  <c r="AG116" i="352"/>
  <c r="AN97" i="352"/>
  <c r="F115" i="352"/>
  <c r="AE116" i="352" s="1"/>
  <c r="AA117" i="352" s="1"/>
  <c r="AG122" i="352"/>
  <c r="AG125" i="352"/>
  <c r="AJ143" i="352"/>
  <c r="AQ82" i="352"/>
  <c r="AQ91" i="352"/>
  <c r="AF116" i="352"/>
  <c r="AG134" i="352"/>
  <c r="AG137" i="352"/>
  <c r="AD134" i="352"/>
  <c r="Y135" i="352" s="1"/>
  <c r="AG119" i="352"/>
  <c r="AK131" i="352"/>
  <c r="F136" i="352"/>
  <c r="AQ85" i="352"/>
  <c r="AO91" i="352"/>
  <c r="AI134" i="352"/>
  <c r="AQ97" i="352"/>
  <c r="AL79" i="352"/>
  <c r="AO85" i="352"/>
  <c r="F90" i="352"/>
  <c r="AJ119" i="352"/>
  <c r="AF125" i="352"/>
  <c r="AF137" i="352"/>
  <c r="AO97" i="352"/>
  <c r="AQ88" i="352"/>
  <c r="AR91" i="352"/>
  <c r="AN94" i="352"/>
  <c r="H118" i="352"/>
  <c r="AD119" i="352" s="1"/>
  <c r="AF122" i="352"/>
  <c r="AG140" i="352"/>
  <c r="AF143" i="352"/>
  <c r="AE134" i="352"/>
  <c r="AA135" i="352" s="1"/>
  <c r="AI137" i="352"/>
  <c r="AG143" i="352"/>
  <c r="AJ134" i="352"/>
  <c r="J136" i="352"/>
  <c r="F139" i="352"/>
  <c r="AE140" i="352" s="1"/>
  <c r="AA141" i="352" s="1"/>
  <c r="AI140" i="352"/>
  <c r="AD131" i="352"/>
  <c r="AF134" i="352"/>
  <c r="AF140" i="352"/>
  <c r="AE125" i="352"/>
  <c r="AA126" i="352" s="1"/>
  <c r="AI119" i="352"/>
  <c r="AJ116" i="352"/>
  <c r="F121" i="352"/>
  <c r="AE122" i="352" s="1"/>
  <c r="AA123" i="352" s="1"/>
  <c r="AI122" i="352"/>
  <c r="AI116" i="352"/>
  <c r="AI125" i="352"/>
  <c r="AJ125" i="352"/>
  <c r="AF119" i="352"/>
  <c r="AD125" i="352"/>
  <c r="L98" i="352"/>
  <c r="L92" i="352"/>
  <c r="L91" i="352"/>
  <c r="L97" i="352"/>
  <c r="F81" i="352"/>
  <c r="AO94" i="352"/>
  <c r="AN82" i="352"/>
  <c r="F91" i="352"/>
  <c r="J84" i="352"/>
  <c r="AL85" i="352" s="1"/>
  <c r="F87" i="352"/>
  <c r="AL88" i="352" s="1"/>
  <c r="J93" i="352"/>
  <c r="AM94" i="352" s="1"/>
  <c r="AI95" i="352" s="1"/>
  <c r="AN91" i="352"/>
  <c r="AQ94" i="352"/>
  <c r="AR97" i="352"/>
  <c r="H81" i="352"/>
  <c r="AO82" i="352"/>
  <c r="AN85" i="352"/>
  <c r="AN88" i="352"/>
  <c r="AR94" i="352"/>
  <c r="AO88" i="352"/>
  <c r="AI216" i="352" l="1"/>
  <c r="AE217" i="352" s="1"/>
  <c r="AH225" i="352"/>
  <c r="AC226" i="352" s="1"/>
  <c r="AH219" i="352"/>
  <c r="AC220" i="352" s="1"/>
  <c r="AI222" i="352"/>
  <c r="AE223" i="352" s="1"/>
  <c r="Z199" i="352"/>
  <c r="AO216" i="352"/>
  <c r="AO213" i="352"/>
  <c r="AO222" i="352"/>
  <c r="AO225" i="352"/>
  <c r="AP210" i="352"/>
  <c r="AL216" i="352"/>
  <c r="AL225" i="352"/>
  <c r="AL219" i="352"/>
  <c r="AC199" i="352"/>
  <c r="AL213" i="352"/>
  <c r="AP213" i="352" s="1"/>
  <c r="AL222" i="352"/>
  <c r="AC214" i="352"/>
  <c r="AC217" i="352"/>
  <c r="AC223" i="352"/>
  <c r="Z196" i="352"/>
  <c r="AK143" i="352"/>
  <c r="AC196" i="352"/>
  <c r="AC167" i="352"/>
  <c r="W199" i="352"/>
  <c r="S200" i="352" s="1"/>
  <c r="Z180" i="352"/>
  <c r="AD193" i="352"/>
  <c r="Q200" i="352"/>
  <c r="V196" i="352"/>
  <c r="W196" i="352"/>
  <c r="S197" i="352" s="1"/>
  <c r="AS91" i="352"/>
  <c r="AC183" i="352"/>
  <c r="AE119" i="352"/>
  <c r="AA120" i="352" s="1"/>
  <c r="AK137" i="352"/>
  <c r="AC170" i="352"/>
  <c r="Z183" i="352"/>
  <c r="Z167" i="352"/>
  <c r="AS85" i="352"/>
  <c r="AH122" i="352"/>
  <c r="AD177" i="352"/>
  <c r="V183" i="352"/>
  <c r="Q184" i="352" s="1"/>
  <c r="V170" i="352"/>
  <c r="W167" i="352"/>
  <c r="S168" i="352" s="1"/>
  <c r="AK122" i="352"/>
  <c r="AK140" i="352"/>
  <c r="AS82" i="352"/>
  <c r="AS97" i="352"/>
  <c r="AD122" i="352"/>
  <c r="Y123" i="352" s="1"/>
  <c r="Z170" i="352"/>
  <c r="W180" i="352"/>
  <c r="S181" i="352" s="1"/>
  <c r="V180" i="352"/>
  <c r="Q168" i="352"/>
  <c r="Q165" i="352"/>
  <c r="AD164" i="352"/>
  <c r="AH137" i="352"/>
  <c r="AH116" i="352"/>
  <c r="AP97" i="352"/>
  <c r="AE143" i="352"/>
  <c r="AA144" i="352" s="1"/>
  <c r="AD116" i="352"/>
  <c r="Y117" i="352" s="1"/>
  <c r="AK134" i="352"/>
  <c r="AH134" i="352"/>
  <c r="AH119" i="352"/>
  <c r="AM88" i="352"/>
  <c r="AI89" i="352" s="1"/>
  <c r="AH143" i="352"/>
  <c r="AE137" i="352"/>
  <c r="AA138" i="352" s="1"/>
  <c r="AP85" i="352"/>
  <c r="AT79" i="352"/>
  <c r="AS94" i="352"/>
  <c r="AP94" i="352"/>
  <c r="AL91" i="352"/>
  <c r="AD140" i="352"/>
  <c r="Y141" i="352" s="1"/>
  <c r="AS88" i="352"/>
  <c r="AL82" i="352"/>
  <c r="AG83" i="352" s="1"/>
  <c r="AK119" i="352"/>
  <c r="AP88" i="352"/>
  <c r="AL113" i="352"/>
  <c r="AH125" i="352"/>
  <c r="AG80" i="352"/>
  <c r="AM91" i="352"/>
  <c r="AI92" i="352" s="1"/>
  <c r="AM85" i="352"/>
  <c r="AI86" i="352" s="1"/>
  <c r="AM82" i="352"/>
  <c r="AI83" i="352" s="1"/>
  <c r="AK125" i="352"/>
  <c r="AD137" i="352"/>
  <c r="AK116" i="352"/>
  <c r="AH140" i="352"/>
  <c r="AP91" i="352"/>
  <c r="AL131" i="352"/>
  <c r="Y132" i="352"/>
  <c r="Y144" i="352"/>
  <c r="Y126" i="352"/>
  <c r="Y120" i="352"/>
  <c r="AB97" i="352"/>
  <c r="AM97" i="352" s="1"/>
  <c r="AI98" i="352" s="1"/>
  <c r="AG89" i="352"/>
  <c r="AG86" i="352"/>
  <c r="AP82" i="352"/>
  <c r="AL94" i="352"/>
  <c r="AP219" i="352" l="1"/>
  <c r="AP222" i="352"/>
  <c r="AP216" i="352"/>
  <c r="AP225" i="352"/>
  <c r="AD183" i="352"/>
  <c r="AD199" i="352"/>
  <c r="AD196" i="352"/>
  <c r="Q197" i="352"/>
  <c r="AD170" i="352"/>
  <c r="Q171" i="352"/>
  <c r="AL119" i="352"/>
  <c r="AD167" i="352"/>
  <c r="AL122" i="352"/>
  <c r="AL143" i="352"/>
  <c r="AL134" i="352"/>
  <c r="AD180" i="352"/>
  <c r="Q181" i="352"/>
  <c r="AL140" i="352"/>
  <c r="AL97" i="352"/>
  <c r="AG98" i="352" s="1"/>
  <c r="AL116" i="352"/>
  <c r="AT91" i="352"/>
  <c r="AL137" i="352"/>
  <c r="AT88" i="352"/>
  <c r="AL125" i="352"/>
  <c r="Y138" i="352"/>
  <c r="AG92" i="352"/>
  <c r="AT85" i="352"/>
  <c r="AT82" i="352"/>
  <c r="AT94" i="352"/>
  <c r="AG95" i="352"/>
  <c r="AC218" i="352" l="1"/>
  <c r="AC209" i="352"/>
  <c r="AC212" i="352"/>
  <c r="AC221" i="352"/>
  <c r="AC215" i="352"/>
  <c r="AC224" i="352"/>
  <c r="Q195" i="352"/>
  <c r="Q192" i="352"/>
  <c r="Q198" i="352"/>
  <c r="Q169" i="352"/>
  <c r="Q163" i="352"/>
  <c r="Q166" i="352"/>
  <c r="Y139" i="352"/>
  <c r="Q179" i="352"/>
  <c r="Q176" i="352"/>
  <c r="Q182" i="352"/>
  <c r="AT97" i="352"/>
  <c r="AG87" i="352" s="1"/>
  <c r="Y133" i="352"/>
  <c r="Y124" i="352"/>
  <c r="Y142" i="352"/>
  <c r="Y118" i="352"/>
  <c r="Y130" i="352"/>
  <c r="Y112" i="352"/>
  <c r="Y121" i="352"/>
  <c r="Y136" i="352"/>
  <c r="Y115" i="352"/>
  <c r="AG96" i="352" l="1"/>
  <c r="AG78" i="352"/>
  <c r="AG84" i="352"/>
  <c r="AG93" i="352"/>
  <c r="AG81" i="352"/>
  <c r="AG90" i="352"/>
  <c r="S58" i="352"/>
  <c r="Q58" i="352"/>
  <c r="R58" i="352" s="1"/>
  <c r="P58" i="352"/>
  <c r="O58" i="352"/>
  <c r="M58" i="352"/>
  <c r="N58" i="352" s="1"/>
  <c r="K58" i="352"/>
  <c r="I58" i="352"/>
  <c r="J58" i="352" s="1"/>
  <c r="H58" i="352"/>
  <c r="G58" i="352"/>
  <c r="E58" i="352"/>
  <c r="F58" i="352" s="1"/>
  <c r="S57" i="352"/>
  <c r="Q57" i="352"/>
  <c r="R57" i="352" s="1"/>
  <c r="P57" i="352"/>
  <c r="O57" i="352"/>
  <c r="M57" i="352"/>
  <c r="N57" i="352" s="1"/>
  <c r="K57" i="352"/>
  <c r="I57" i="352"/>
  <c r="J57" i="352" s="1"/>
  <c r="H57" i="352"/>
  <c r="G57" i="352"/>
  <c r="E57" i="352"/>
  <c r="F57" i="352" s="1"/>
  <c r="S56" i="352"/>
  <c r="Q56" i="352"/>
  <c r="R56" i="352" s="1"/>
  <c r="O56" i="352"/>
  <c r="M56" i="352"/>
  <c r="N56" i="352" s="1"/>
  <c r="K56" i="352"/>
  <c r="I56" i="352"/>
  <c r="J56" i="352" s="1"/>
  <c r="G56" i="352"/>
  <c r="E56" i="352"/>
  <c r="F56" i="352" s="1"/>
  <c r="V55" i="352"/>
  <c r="T58" i="352" s="1"/>
  <c r="O55" i="352"/>
  <c r="M55" i="352"/>
  <c r="N55" i="352" s="1"/>
  <c r="L58" i="352" s="1"/>
  <c r="L55" i="352"/>
  <c r="K55" i="352"/>
  <c r="I55" i="352"/>
  <c r="J55" i="352" s="1"/>
  <c r="G55" i="352"/>
  <c r="E55" i="352"/>
  <c r="F55" i="352" s="1"/>
  <c r="V54" i="352"/>
  <c r="T57" i="352" s="1"/>
  <c r="O54" i="352"/>
  <c r="M54" i="352"/>
  <c r="N54" i="352" s="1"/>
  <c r="L57" i="352" s="1"/>
  <c r="L54" i="352"/>
  <c r="K54" i="352"/>
  <c r="I54" i="352"/>
  <c r="J54" i="352" s="1"/>
  <c r="G54" i="352"/>
  <c r="E54" i="352"/>
  <c r="F54" i="352" s="1"/>
  <c r="X53" i="352"/>
  <c r="T56" i="352" s="1"/>
  <c r="V53" i="352"/>
  <c r="O53" i="352"/>
  <c r="M53" i="352"/>
  <c r="N53" i="352" s="1"/>
  <c r="K53" i="352"/>
  <c r="I53" i="352"/>
  <c r="J53" i="352" s="1"/>
  <c r="G53" i="352"/>
  <c r="E53" i="352"/>
  <c r="V52" i="352"/>
  <c r="R52" i="352"/>
  <c r="P55" i="352" s="1"/>
  <c r="L52" i="352"/>
  <c r="K52" i="352"/>
  <c r="I52" i="352"/>
  <c r="J52" i="352" s="1"/>
  <c r="H55" i="352" s="1"/>
  <c r="H52" i="352"/>
  <c r="G52" i="352"/>
  <c r="E52" i="352"/>
  <c r="F52" i="352" s="1"/>
  <c r="V51" i="352"/>
  <c r="R51" i="352"/>
  <c r="P54" i="352" s="1"/>
  <c r="L51" i="352"/>
  <c r="K51" i="352"/>
  <c r="I51" i="352"/>
  <c r="J51" i="352" s="1"/>
  <c r="H54" i="352" s="1"/>
  <c r="H51" i="352"/>
  <c r="G51" i="352"/>
  <c r="E51" i="352"/>
  <c r="F51" i="352" s="1"/>
  <c r="X50" i="352"/>
  <c r="P56" i="352" s="1"/>
  <c r="V50" i="352"/>
  <c r="T50" i="352"/>
  <c r="P53" i="352" s="1"/>
  <c r="R50" i="352"/>
  <c r="K50" i="352"/>
  <c r="I50" i="352"/>
  <c r="J50" i="352" s="1"/>
  <c r="G50" i="352"/>
  <c r="E50" i="352"/>
  <c r="V49" i="352"/>
  <c r="R49" i="352"/>
  <c r="G49" i="352"/>
  <c r="E49" i="352"/>
  <c r="F49" i="352" s="1"/>
  <c r="V48" i="352"/>
  <c r="R48" i="352"/>
  <c r="G48" i="352"/>
  <c r="E48" i="352"/>
  <c r="F48" i="352" s="1"/>
  <c r="X47" i="352"/>
  <c r="L56" i="352" s="1"/>
  <c r="V47" i="352"/>
  <c r="T47" i="352"/>
  <c r="L53" i="352" s="1"/>
  <c r="R47" i="352"/>
  <c r="P47" i="352"/>
  <c r="L50" i="352" s="1"/>
  <c r="G47" i="352"/>
  <c r="E47" i="352"/>
  <c r="F47" i="352" s="1"/>
  <c r="V46" i="352"/>
  <c r="R46" i="352"/>
  <c r="J46" i="352"/>
  <c r="H49" i="352" s="1"/>
  <c r="AJ45" i="352"/>
  <c r="AI45" i="352"/>
  <c r="AG45" i="352"/>
  <c r="AF45" i="352"/>
  <c r="V45" i="352"/>
  <c r="R45" i="352"/>
  <c r="J45" i="352"/>
  <c r="H48" i="352" s="1"/>
  <c r="X44" i="352"/>
  <c r="H56" i="352" s="1"/>
  <c r="V44" i="352"/>
  <c r="T44" i="352"/>
  <c r="H53" i="352" s="1"/>
  <c r="R44" i="352"/>
  <c r="P44" i="352"/>
  <c r="H50" i="352" s="1"/>
  <c r="L44" i="352"/>
  <c r="H47" i="352" s="1"/>
  <c r="J44" i="352"/>
  <c r="U43" i="352"/>
  <c r="Q43" i="352"/>
  <c r="M43" i="352"/>
  <c r="I43" i="352"/>
  <c r="E43" i="352"/>
  <c r="U42" i="352"/>
  <c r="Q42" i="352"/>
  <c r="M42" i="352"/>
  <c r="I42" i="352"/>
  <c r="E42" i="352"/>
  <c r="S40" i="352"/>
  <c r="Q40" i="352"/>
  <c r="R40" i="352" s="1"/>
  <c r="P40" i="352"/>
  <c r="O40" i="352"/>
  <c r="M40" i="352"/>
  <c r="N40" i="352" s="1"/>
  <c r="K40" i="352"/>
  <c r="I40" i="352"/>
  <c r="J40" i="352" s="1"/>
  <c r="H40" i="352"/>
  <c r="G40" i="352"/>
  <c r="E40" i="352"/>
  <c r="F40" i="352" s="1"/>
  <c r="S39" i="352"/>
  <c r="Q39" i="352"/>
  <c r="R39" i="352" s="1"/>
  <c r="P39" i="352"/>
  <c r="O39" i="352"/>
  <c r="M39" i="352"/>
  <c r="N39" i="352" s="1"/>
  <c r="K39" i="352"/>
  <c r="I39" i="352"/>
  <c r="J39" i="352" s="1"/>
  <c r="H39" i="352"/>
  <c r="G39" i="352"/>
  <c r="E39" i="352"/>
  <c r="F39" i="352" s="1"/>
  <c r="S38" i="352"/>
  <c r="Q38" i="352"/>
  <c r="R38" i="352" s="1"/>
  <c r="O38" i="352"/>
  <c r="M38" i="352"/>
  <c r="N38" i="352" s="1"/>
  <c r="K38" i="352"/>
  <c r="I38" i="352"/>
  <c r="J38" i="352" s="1"/>
  <c r="G38" i="352"/>
  <c r="E38" i="352"/>
  <c r="F38" i="352" s="1"/>
  <c r="V37" i="352"/>
  <c r="T40" i="352" s="1"/>
  <c r="O37" i="352"/>
  <c r="M37" i="352"/>
  <c r="N37" i="352" s="1"/>
  <c r="L40" i="352" s="1"/>
  <c r="L37" i="352"/>
  <c r="K37" i="352"/>
  <c r="I37" i="352"/>
  <c r="J37" i="352" s="1"/>
  <c r="G37" i="352"/>
  <c r="E37" i="352"/>
  <c r="F37" i="352" s="1"/>
  <c r="V36" i="352"/>
  <c r="T39" i="352" s="1"/>
  <c r="O36" i="352"/>
  <c r="M36" i="352"/>
  <c r="N36" i="352" s="1"/>
  <c r="L39" i="352" s="1"/>
  <c r="L36" i="352"/>
  <c r="K36" i="352"/>
  <c r="I36" i="352"/>
  <c r="J36" i="352" s="1"/>
  <c r="G36" i="352"/>
  <c r="E36" i="352"/>
  <c r="F36" i="352" s="1"/>
  <c r="X35" i="352"/>
  <c r="T38" i="352" s="1"/>
  <c r="V35" i="352"/>
  <c r="O35" i="352"/>
  <c r="M35" i="352"/>
  <c r="N35" i="352" s="1"/>
  <c r="K35" i="352"/>
  <c r="I35" i="352"/>
  <c r="J35" i="352" s="1"/>
  <c r="G35" i="352"/>
  <c r="E35" i="352"/>
  <c r="V34" i="352"/>
  <c r="R34" i="352"/>
  <c r="P37" i="352" s="1"/>
  <c r="L34" i="352"/>
  <c r="K34" i="352"/>
  <c r="I34" i="352"/>
  <c r="J34" i="352" s="1"/>
  <c r="H37" i="352" s="1"/>
  <c r="H34" i="352"/>
  <c r="G34" i="352"/>
  <c r="E34" i="352"/>
  <c r="F34" i="352" s="1"/>
  <c r="V33" i="352"/>
  <c r="R33" i="352"/>
  <c r="P36" i="352" s="1"/>
  <c r="L33" i="352"/>
  <c r="K33" i="352"/>
  <c r="I33" i="352"/>
  <c r="J33" i="352" s="1"/>
  <c r="H36" i="352" s="1"/>
  <c r="H33" i="352"/>
  <c r="G33" i="352"/>
  <c r="E33" i="352"/>
  <c r="F33" i="352" s="1"/>
  <c r="X32" i="352"/>
  <c r="P38" i="352" s="1"/>
  <c r="V32" i="352"/>
  <c r="T32" i="352"/>
  <c r="P35" i="352" s="1"/>
  <c r="R32" i="352"/>
  <c r="K32" i="352"/>
  <c r="I32" i="352"/>
  <c r="J32" i="352" s="1"/>
  <c r="G32" i="352"/>
  <c r="E32" i="352"/>
  <c r="V31" i="352"/>
  <c r="R31" i="352"/>
  <c r="G31" i="352"/>
  <c r="E31" i="352"/>
  <c r="F31" i="352" s="1"/>
  <c r="V30" i="352"/>
  <c r="R30" i="352"/>
  <c r="G30" i="352"/>
  <c r="E30" i="352"/>
  <c r="F30" i="352" s="1"/>
  <c r="X29" i="352"/>
  <c r="L38" i="352" s="1"/>
  <c r="V29" i="352"/>
  <c r="T29" i="352"/>
  <c r="L35" i="352" s="1"/>
  <c r="R29" i="352"/>
  <c r="P29" i="352"/>
  <c r="L32" i="352" s="1"/>
  <c r="G29" i="352"/>
  <c r="E29" i="352"/>
  <c r="V28" i="352"/>
  <c r="R28" i="352"/>
  <c r="J28" i="352"/>
  <c r="H31" i="352" s="1"/>
  <c r="AJ27" i="352"/>
  <c r="AI27" i="352"/>
  <c r="AG27" i="352"/>
  <c r="AF27" i="352"/>
  <c r="V27" i="352"/>
  <c r="R27" i="352"/>
  <c r="J27" i="352"/>
  <c r="H30" i="352" s="1"/>
  <c r="X26" i="352"/>
  <c r="H38" i="352" s="1"/>
  <c r="V26" i="352"/>
  <c r="T26" i="352"/>
  <c r="H35" i="352" s="1"/>
  <c r="R26" i="352"/>
  <c r="P26" i="352"/>
  <c r="H32" i="352" s="1"/>
  <c r="L26" i="352"/>
  <c r="H29" i="352" s="1"/>
  <c r="J26" i="352"/>
  <c r="U25" i="352"/>
  <c r="Q25" i="352"/>
  <c r="M25" i="352"/>
  <c r="I25" i="352"/>
  <c r="E25" i="352"/>
  <c r="U24" i="352"/>
  <c r="Q24" i="352"/>
  <c r="M24" i="352"/>
  <c r="I24" i="352"/>
  <c r="E24" i="352"/>
  <c r="AD27" i="352" l="1"/>
  <c r="Y28" i="352" s="1"/>
  <c r="AH27" i="352"/>
  <c r="AK27" i="352"/>
  <c r="AG54" i="352"/>
  <c r="AK45" i="352"/>
  <c r="AE57" i="352"/>
  <c r="AA58" i="352" s="1"/>
  <c r="AD45" i="352"/>
  <c r="Y46" i="352" s="1"/>
  <c r="AG33" i="352"/>
  <c r="AJ33" i="352"/>
  <c r="AJ54" i="352"/>
  <c r="AJ48" i="352"/>
  <c r="AJ51" i="352"/>
  <c r="AF39" i="352"/>
  <c r="AJ57" i="352"/>
  <c r="AG36" i="352"/>
  <c r="AE48" i="352"/>
  <c r="AA49" i="352" s="1"/>
  <c r="AJ30" i="352"/>
  <c r="AJ36" i="352"/>
  <c r="AH45" i="352"/>
  <c r="AG48" i="352"/>
  <c r="AG30" i="352"/>
  <c r="AI39" i="352"/>
  <c r="AG51" i="352"/>
  <c r="AF57" i="352"/>
  <c r="AF51" i="352"/>
  <c r="AI48" i="352"/>
  <c r="F53" i="352"/>
  <c r="AE54" i="352" s="1"/>
  <c r="AA55" i="352" s="1"/>
  <c r="AI54" i="352"/>
  <c r="AF48" i="352"/>
  <c r="F50" i="352"/>
  <c r="AD51" i="352" s="1"/>
  <c r="AI51" i="352"/>
  <c r="AG57" i="352"/>
  <c r="AI57" i="352"/>
  <c r="AD48" i="352"/>
  <c r="AD57" i="352"/>
  <c r="AE45" i="352"/>
  <c r="AA46" i="352" s="1"/>
  <c r="AF54" i="352"/>
  <c r="AE39" i="352"/>
  <c r="AA40" i="352" s="1"/>
  <c r="AI33" i="352"/>
  <c r="F35" i="352"/>
  <c r="AI36" i="352"/>
  <c r="AF33" i="352"/>
  <c r="AI30" i="352"/>
  <c r="AG39" i="352"/>
  <c r="AJ39" i="352"/>
  <c r="F32" i="352"/>
  <c r="AE33" i="352" s="1"/>
  <c r="AA34" i="352" s="1"/>
  <c r="AD39" i="352"/>
  <c r="F29" i="352"/>
  <c r="AE30" i="352" s="1"/>
  <c r="AA31" i="352" s="1"/>
  <c r="AF30" i="352"/>
  <c r="AE27" i="352"/>
  <c r="AA28" i="352" s="1"/>
  <c r="AF36" i="352"/>
  <c r="AH54" i="352" l="1"/>
  <c r="AK36" i="352"/>
  <c r="AD33" i="352"/>
  <c r="Y34" i="352" s="1"/>
  <c r="AH36" i="352"/>
  <c r="AK54" i="352"/>
  <c r="AK39" i="352"/>
  <c r="AH30" i="352"/>
  <c r="AH33" i="352"/>
  <c r="AE51" i="352"/>
  <c r="AA52" i="352" s="1"/>
  <c r="AK30" i="352"/>
  <c r="AD54" i="352"/>
  <c r="AL54" i="352" s="1"/>
  <c r="AK48" i="352"/>
  <c r="AK33" i="352"/>
  <c r="AK51" i="352"/>
  <c r="AH48" i="352"/>
  <c r="AK57" i="352"/>
  <c r="AH39" i="352"/>
  <c r="AH51" i="352"/>
  <c r="AH57" i="352"/>
  <c r="Y49" i="352"/>
  <c r="Y52" i="352"/>
  <c r="AL45" i="352"/>
  <c r="Y58" i="352"/>
  <c r="Y40" i="352"/>
  <c r="AD36" i="352"/>
  <c r="AE36" i="352"/>
  <c r="AA37" i="352" s="1"/>
  <c r="AL27" i="352"/>
  <c r="AD30" i="352"/>
  <c r="AL39" i="352" l="1"/>
  <c r="AL33" i="352"/>
  <c r="AL48" i="352"/>
  <c r="AL51" i="352"/>
  <c r="Y55" i="352"/>
  <c r="AL57" i="352"/>
  <c r="AL36" i="352"/>
  <c r="Y37" i="352"/>
  <c r="AL30" i="352"/>
  <c r="Y31" i="352"/>
  <c r="Y56" i="352" l="1"/>
  <c r="Y50" i="352"/>
  <c r="Y44" i="352"/>
  <c r="Y53" i="352"/>
  <c r="Y35" i="352"/>
  <c r="Y47" i="352"/>
  <c r="Y29" i="352"/>
  <c r="Y32" i="352"/>
  <c r="Y38" i="352"/>
  <c r="Y26" i="352"/>
</calcChain>
</file>

<file path=xl/sharedStrings.xml><?xml version="1.0" encoding="utf-8"?>
<sst xmlns="http://schemas.openxmlformats.org/spreadsheetml/2006/main" count="463" uniqueCount="189">
  <si>
    <t>TEAMBLOWIN</t>
  </si>
  <si>
    <t>順位</t>
  </si>
  <si>
    <t>(勝敗)</t>
  </si>
  <si>
    <t>勝敗</t>
    <rPh sb="0" eb="2">
      <t>ショウハイ</t>
    </rPh>
    <phoneticPr fontId="4"/>
  </si>
  <si>
    <t>得失ｾｯﾄ</t>
    <rPh sb="0" eb="2">
      <t>トクシツ</t>
    </rPh>
    <phoneticPr fontId="4"/>
  </si>
  <si>
    <t>得失点</t>
    <rPh sb="0" eb="2">
      <t>トクシツ</t>
    </rPh>
    <rPh sb="2" eb="3">
      <t>テン</t>
    </rPh>
    <phoneticPr fontId="4"/>
  </si>
  <si>
    <t>勝</t>
    <rPh sb="0" eb="1">
      <t>カチ</t>
    </rPh>
    <phoneticPr fontId="4"/>
  </si>
  <si>
    <t>敗</t>
    <rPh sb="0" eb="1">
      <t>ハイ</t>
    </rPh>
    <phoneticPr fontId="4"/>
  </si>
  <si>
    <t>失</t>
    <rPh sb="0" eb="1">
      <t>シツ</t>
    </rPh>
    <phoneticPr fontId="4"/>
  </si>
  <si>
    <t>差</t>
    <rPh sb="0" eb="1">
      <t>サ</t>
    </rPh>
    <phoneticPr fontId="4"/>
  </si>
  <si>
    <t>勝</t>
    <rPh sb="0" eb="1">
      <t>カ</t>
    </rPh>
    <phoneticPr fontId="4"/>
  </si>
  <si>
    <t>男子２部優勝</t>
    <rPh sb="0" eb="2">
      <t>ダンシ</t>
    </rPh>
    <rPh sb="3" eb="4">
      <t>ブ</t>
    </rPh>
    <rPh sb="4" eb="6">
      <t>ユウショウ</t>
    </rPh>
    <phoneticPr fontId="5"/>
  </si>
  <si>
    <t>男子２部準優勝</t>
    <rPh sb="0" eb="2">
      <t>ダンシ</t>
    </rPh>
    <rPh sb="3" eb="4">
      <t>ブ</t>
    </rPh>
    <rPh sb="4" eb="7">
      <t>ジュンユウショウ</t>
    </rPh>
    <phoneticPr fontId="5"/>
  </si>
  <si>
    <t>TEAM BLOWIN</t>
  </si>
  <si>
    <t>男子３部優勝</t>
    <rPh sb="0" eb="2">
      <t>ダンシ</t>
    </rPh>
    <rPh sb="3" eb="4">
      <t>ブ</t>
    </rPh>
    <rPh sb="4" eb="6">
      <t>ユウショウ</t>
    </rPh>
    <phoneticPr fontId="5"/>
  </si>
  <si>
    <t>男子３部準優勝</t>
    <rPh sb="0" eb="2">
      <t>ダンシ</t>
    </rPh>
    <rPh sb="3" eb="4">
      <t>ブ</t>
    </rPh>
    <rPh sb="4" eb="7">
      <t>ジュンユウショウ</t>
    </rPh>
    <phoneticPr fontId="5"/>
  </si>
  <si>
    <t>　結　果　表</t>
    <rPh sb="1" eb="2">
      <t>ムスブ</t>
    </rPh>
    <rPh sb="3" eb="4">
      <t>ハタシ</t>
    </rPh>
    <rPh sb="5" eb="6">
      <t>ヒョウ</t>
    </rPh>
    <phoneticPr fontId="5"/>
  </si>
  <si>
    <t xml:space="preserve">   ☆お手数ですが正確に記入してください。</t>
    <rPh sb="5" eb="7">
      <t>テスウ</t>
    </rPh>
    <rPh sb="10" eb="12">
      <t>セイカク</t>
    </rPh>
    <rPh sb="13" eb="15">
      <t>キニュウ</t>
    </rPh>
    <phoneticPr fontId="5"/>
  </si>
  <si>
    <t xml:space="preserve">   　（組合せ表も、できれば添付してください。）</t>
    <rPh sb="5" eb="7">
      <t>クミアワ</t>
    </rPh>
    <rPh sb="8" eb="9">
      <t>ヒョウ</t>
    </rPh>
    <rPh sb="15" eb="17">
      <t>テンプ</t>
    </rPh>
    <phoneticPr fontId="5"/>
  </si>
  <si>
    <t>得</t>
    <phoneticPr fontId="4"/>
  </si>
  <si>
    <t>B1</t>
    <phoneticPr fontId="4"/>
  </si>
  <si>
    <t>A2</t>
    <phoneticPr fontId="4"/>
  </si>
  <si>
    <t>B2</t>
    <phoneticPr fontId="4"/>
  </si>
  <si>
    <t>A1</t>
    <phoneticPr fontId="4"/>
  </si>
  <si>
    <t>女子２部優勝</t>
    <rPh sb="0" eb="2">
      <t>ジョシ</t>
    </rPh>
    <rPh sb="3" eb="4">
      <t>ブ</t>
    </rPh>
    <rPh sb="4" eb="6">
      <t>ユウショウ</t>
    </rPh>
    <phoneticPr fontId="5"/>
  </si>
  <si>
    <t>女子２部準優勝</t>
    <rPh sb="0" eb="2">
      <t>ジョシ</t>
    </rPh>
    <rPh sb="3" eb="4">
      <t>ブ</t>
    </rPh>
    <rPh sb="4" eb="7">
      <t>ジュンユウショウ</t>
    </rPh>
    <phoneticPr fontId="5"/>
  </si>
  <si>
    <t>YONDEN</t>
  </si>
  <si>
    <t>市民スポーツ祭</t>
    <rPh sb="0" eb="2">
      <t>シミン</t>
    </rPh>
    <rPh sb="6" eb="7">
      <t>サイ</t>
    </rPh>
    <phoneticPr fontId="5"/>
  </si>
  <si>
    <t>女子４部優勝</t>
    <rPh sb="0" eb="2">
      <t>ジョシ</t>
    </rPh>
    <rPh sb="3" eb="4">
      <t>ブ</t>
    </rPh>
    <rPh sb="4" eb="6">
      <t>ユウショウ</t>
    </rPh>
    <phoneticPr fontId="5"/>
  </si>
  <si>
    <t>備考欄</t>
    <rPh sb="0" eb="2">
      <t>ビコウ</t>
    </rPh>
    <rPh sb="2" eb="3">
      <t>ラン</t>
    </rPh>
    <phoneticPr fontId="5"/>
  </si>
  <si>
    <t>女子４部準優勝</t>
    <rPh sb="0" eb="2">
      <t>ジョシ</t>
    </rPh>
    <rPh sb="3" eb="4">
      <t>ブ</t>
    </rPh>
    <rPh sb="4" eb="7">
      <t>ジュンユウショウ</t>
    </rPh>
    <phoneticPr fontId="5"/>
  </si>
  <si>
    <t>男子
一般２部</t>
    <rPh sb="0" eb="2">
      <t>ダンシ</t>
    </rPh>
    <rPh sb="3" eb="5">
      <t>イッパン</t>
    </rPh>
    <rPh sb="6" eb="7">
      <t>ブ</t>
    </rPh>
    <phoneticPr fontId="5"/>
  </si>
  <si>
    <t>男子
一般３部</t>
    <rPh sb="0" eb="2">
      <t>ダンシ</t>
    </rPh>
    <rPh sb="3" eb="5">
      <t>イッパン</t>
    </rPh>
    <rPh sb="6" eb="7">
      <t>ブ</t>
    </rPh>
    <phoneticPr fontId="5"/>
  </si>
  <si>
    <t>男子
一般４部</t>
    <rPh sb="0" eb="2">
      <t>ダンシ</t>
    </rPh>
    <rPh sb="3" eb="5">
      <t>イッパン</t>
    </rPh>
    <rPh sb="6" eb="7">
      <t>ブ</t>
    </rPh>
    <phoneticPr fontId="5"/>
  </si>
  <si>
    <t>女子
一般２部</t>
    <rPh sb="0" eb="2">
      <t>ジョシ</t>
    </rPh>
    <rPh sb="3" eb="5">
      <t>イッパン</t>
    </rPh>
    <rPh sb="6" eb="7">
      <t>ブ</t>
    </rPh>
    <phoneticPr fontId="5"/>
  </si>
  <si>
    <t>女子
一般３部</t>
    <rPh sb="0" eb="2">
      <t>ジョシ</t>
    </rPh>
    <rPh sb="3" eb="5">
      <t>イッパン</t>
    </rPh>
    <rPh sb="6" eb="7">
      <t>ブ</t>
    </rPh>
    <phoneticPr fontId="5"/>
  </si>
  <si>
    <t>女子
一般４部</t>
    <rPh sb="0" eb="2">
      <t>ジョシ</t>
    </rPh>
    <rPh sb="3" eb="5">
      <t>イッパン</t>
    </rPh>
    <rPh sb="6" eb="7">
      <t>ブ</t>
    </rPh>
    <phoneticPr fontId="5"/>
  </si>
  <si>
    <t>優　勝</t>
    <rPh sb="0" eb="1">
      <t>ユウ</t>
    </rPh>
    <rPh sb="2" eb="3">
      <t>カツ</t>
    </rPh>
    <phoneticPr fontId="5"/>
  </si>
  <si>
    <t>準 優 勝</t>
    <rPh sb="0" eb="1">
      <t>ジュン</t>
    </rPh>
    <rPh sb="2" eb="3">
      <t>ユウ</t>
    </rPh>
    <rPh sb="4" eb="5">
      <t>カツ</t>
    </rPh>
    <phoneticPr fontId="5"/>
  </si>
  <si>
    <t xml:space="preserve"> バドミントン</t>
    <phoneticPr fontId="5"/>
  </si>
  <si>
    <t>伊藤洸弥</t>
    <rPh sb="0" eb="4">
      <t>イトウコウヤ</t>
    </rPh>
    <phoneticPr fontId="42"/>
  </si>
  <si>
    <t>伊丹慎一郎</t>
    <rPh sb="0" eb="2">
      <t>イタミ</t>
    </rPh>
    <rPh sb="2" eb="5">
      <t>シンイチロウ</t>
    </rPh>
    <phoneticPr fontId="42"/>
  </si>
  <si>
    <t>新宮中学校</t>
    <rPh sb="0" eb="5">
      <t>シングウチュウガッコウ</t>
    </rPh>
    <phoneticPr fontId="42"/>
  </si>
  <si>
    <t>男子２部Ｂ</t>
    <rPh sb="0" eb="2">
      <t>ダンシ</t>
    </rPh>
    <phoneticPr fontId="4"/>
  </si>
  <si>
    <t>男子２部Ａ</t>
    <rPh sb="0" eb="2">
      <t>ダンシ</t>
    </rPh>
    <phoneticPr fontId="4"/>
  </si>
  <si>
    <t>初心者</t>
    <rPh sb="0" eb="3">
      <t>ショシンシャ</t>
    </rPh>
    <phoneticPr fontId="4"/>
  </si>
  <si>
    <t>内田大登</t>
  </si>
  <si>
    <t>脇太翼</t>
    <rPh sb="0" eb="1">
      <t>ワキ</t>
    </rPh>
    <rPh sb="1" eb="2">
      <t>フトシ</t>
    </rPh>
    <rPh sb="2" eb="3">
      <t>ツバサ</t>
    </rPh>
    <phoneticPr fontId="4"/>
  </si>
  <si>
    <t>男子３部</t>
    <rPh sb="0" eb="2">
      <t>ダンシ</t>
    </rPh>
    <phoneticPr fontId="4"/>
  </si>
  <si>
    <t>今井教室</t>
    <rPh sb="0" eb="2">
      <t>イマイ</t>
    </rPh>
    <rPh sb="2" eb="4">
      <t>キョウシツ</t>
    </rPh>
    <phoneticPr fontId="4"/>
  </si>
  <si>
    <t>安藤凌</t>
    <rPh sb="0" eb="2">
      <t>アンドウ</t>
    </rPh>
    <rPh sb="2" eb="3">
      <t>リョウ</t>
    </rPh>
    <phoneticPr fontId="4"/>
  </si>
  <si>
    <t>眞鍋頼斗</t>
    <rPh sb="0" eb="2">
      <t>マナベ</t>
    </rPh>
    <rPh sb="2" eb="3">
      <t>ライ</t>
    </rPh>
    <rPh sb="3" eb="4">
      <t>ト</t>
    </rPh>
    <phoneticPr fontId="4"/>
  </si>
  <si>
    <t>女子２部</t>
    <rPh sb="0" eb="2">
      <t>ジョシ</t>
    </rPh>
    <phoneticPr fontId="4"/>
  </si>
  <si>
    <t>宗次英子</t>
    <rPh sb="0" eb="2">
      <t>ムネツグ</t>
    </rPh>
    <rPh sb="2" eb="4">
      <t>エイコ</t>
    </rPh>
    <phoneticPr fontId="4"/>
  </si>
  <si>
    <t>合田直子</t>
    <rPh sb="0" eb="2">
      <t>ゴウダ</t>
    </rPh>
    <rPh sb="2" eb="4">
      <t>ナオコ</t>
    </rPh>
    <phoneticPr fontId="4"/>
  </si>
  <si>
    <t>大岡瑠雅</t>
    <rPh sb="0" eb="2">
      <t>オオオカ</t>
    </rPh>
    <rPh sb="2" eb="3">
      <t>リュウ</t>
    </rPh>
    <rPh sb="3" eb="4">
      <t>ガ</t>
    </rPh>
    <phoneticPr fontId="4"/>
  </si>
  <si>
    <t>亀井尋斗</t>
    <rPh sb="0" eb="2">
      <t>カメイ</t>
    </rPh>
    <rPh sb="2" eb="3">
      <t>ヒロ</t>
    </rPh>
    <rPh sb="3" eb="4">
      <t>ト</t>
    </rPh>
    <phoneticPr fontId="4"/>
  </si>
  <si>
    <t>川上俊満</t>
    <rPh sb="0" eb="2">
      <t>カワカミ</t>
    </rPh>
    <rPh sb="2" eb="4">
      <t>トシミツ</t>
    </rPh>
    <phoneticPr fontId="4"/>
  </si>
  <si>
    <t>２１点３ゲーム</t>
    <rPh sb="2" eb="3">
      <t>テン</t>
    </rPh>
    <phoneticPr fontId="4"/>
  </si>
  <si>
    <t>１５点３ゲーム</t>
    <rPh sb="2" eb="3">
      <t>テン</t>
    </rPh>
    <phoneticPr fontId="4"/>
  </si>
  <si>
    <r>
      <t>男子３部</t>
    </r>
    <r>
      <rPr>
        <b/>
        <sz val="18"/>
        <color indexed="8"/>
        <rFont val="HG丸ｺﾞｼｯｸM-PRO"/>
        <family val="3"/>
        <charset val="128"/>
      </rPr>
      <t>（リーグのみ）</t>
    </r>
    <rPh sb="0" eb="2">
      <t>ダンシ</t>
    </rPh>
    <phoneticPr fontId="4"/>
  </si>
  <si>
    <r>
      <t>男子２部</t>
    </r>
    <r>
      <rPr>
        <b/>
        <sz val="20"/>
        <color indexed="8"/>
        <rFont val="HG丸ｺﾞｼｯｸM-PRO"/>
        <family val="3"/>
        <charset val="128"/>
      </rPr>
      <t>（2位あがり）</t>
    </r>
    <rPh sb="0" eb="2">
      <t>ダンシ</t>
    </rPh>
    <rPh sb="3" eb="4">
      <t>ブ</t>
    </rPh>
    <phoneticPr fontId="4"/>
  </si>
  <si>
    <t>矢野司</t>
    <rPh sb="0" eb="2">
      <t>ヤノ</t>
    </rPh>
    <rPh sb="2" eb="3">
      <t>ツカサ</t>
    </rPh>
    <phoneticPr fontId="4"/>
  </si>
  <si>
    <t>桧垣潤</t>
    <rPh sb="0" eb="2">
      <t>ヒガキ</t>
    </rPh>
    <rPh sb="2" eb="3">
      <t>ジュン</t>
    </rPh>
    <phoneticPr fontId="4"/>
  </si>
  <si>
    <t>桧垣楓花</t>
    <rPh sb="0" eb="2">
      <t>ヒガキ</t>
    </rPh>
    <rPh sb="2" eb="4">
      <t>フウカ</t>
    </rPh>
    <phoneticPr fontId="4"/>
  </si>
  <si>
    <t>女子２部</t>
    <rPh sb="0" eb="2">
      <t>ジョシ</t>
    </rPh>
    <rPh sb="3" eb="4">
      <t>ブ</t>
    </rPh>
    <phoneticPr fontId="4"/>
  </si>
  <si>
    <t>女子３部</t>
    <rPh sb="0" eb="2">
      <t>ジョシ</t>
    </rPh>
    <rPh sb="3" eb="4">
      <t>ブ</t>
    </rPh>
    <phoneticPr fontId="4"/>
  </si>
  <si>
    <t xml:space="preserve">   ・場　　所　　　　川之江体育館</t>
    <rPh sb="4" eb="5">
      <t>バ</t>
    </rPh>
    <rPh sb="7" eb="8">
      <t>ショ</t>
    </rPh>
    <rPh sb="12" eb="15">
      <t>カワノエ</t>
    </rPh>
    <rPh sb="15" eb="18">
      <t>タイイクカン</t>
    </rPh>
    <phoneticPr fontId="5"/>
  </si>
  <si>
    <t>－</t>
    <phoneticPr fontId="4"/>
  </si>
  <si>
    <t>男子総合優勝（２部）</t>
    <rPh sb="0" eb="2">
      <t>ダンシ</t>
    </rPh>
    <rPh sb="2" eb="4">
      <t>ソウゴウ</t>
    </rPh>
    <rPh sb="4" eb="6">
      <t>ユウショウ</t>
    </rPh>
    <rPh sb="8" eb="9">
      <t>ブ</t>
    </rPh>
    <phoneticPr fontId="5"/>
  </si>
  <si>
    <t>男子３部 優勝</t>
    <rPh sb="0" eb="2">
      <t>ダンシ</t>
    </rPh>
    <rPh sb="3" eb="4">
      <t>ブ</t>
    </rPh>
    <rPh sb="5" eb="7">
      <t>ユウショウ</t>
    </rPh>
    <phoneticPr fontId="5"/>
  </si>
  <si>
    <t>男子４部 優勝</t>
    <rPh sb="0" eb="2">
      <t>ダンシ</t>
    </rPh>
    <rPh sb="3" eb="4">
      <t>ブ</t>
    </rPh>
    <rPh sb="5" eb="7">
      <t>ユウショウ</t>
    </rPh>
    <phoneticPr fontId="5"/>
  </si>
  <si>
    <t>男子総合準優勝（２部）</t>
    <rPh sb="0" eb="2">
      <t>ダンシ</t>
    </rPh>
    <rPh sb="2" eb="4">
      <t>ソウゴウ</t>
    </rPh>
    <rPh sb="4" eb="5">
      <t>ジュン</t>
    </rPh>
    <rPh sb="5" eb="7">
      <t>ユウショウ</t>
    </rPh>
    <rPh sb="9" eb="10">
      <t>ブ</t>
    </rPh>
    <phoneticPr fontId="5"/>
  </si>
  <si>
    <t>男子３部 準優勝</t>
    <rPh sb="0" eb="2">
      <t>ダンシ</t>
    </rPh>
    <rPh sb="3" eb="4">
      <t>ブ</t>
    </rPh>
    <rPh sb="5" eb="6">
      <t>ジュン</t>
    </rPh>
    <rPh sb="6" eb="8">
      <t>ユウショウ</t>
    </rPh>
    <phoneticPr fontId="5"/>
  </si>
  <si>
    <t>男子４部 準優勝</t>
    <rPh sb="0" eb="2">
      <t>ダンシ</t>
    </rPh>
    <rPh sb="3" eb="4">
      <t>ブ</t>
    </rPh>
    <rPh sb="5" eb="6">
      <t>ジュン</t>
    </rPh>
    <rPh sb="6" eb="8">
      <t>ユウショウ</t>
    </rPh>
    <phoneticPr fontId="5"/>
  </si>
  <si>
    <t>女子総合優勝（２部）</t>
    <rPh sb="0" eb="2">
      <t>ジョシ</t>
    </rPh>
    <rPh sb="2" eb="4">
      <t>ソウゴウ</t>
    </rPh>
    <rPh sb="4" eb="6">
      <t>ユウショウ</t>
    </rPh>
    <rPh sb="8" eb="9">
      <t>ブ</t>
    </rPh>
    <phoneticPr fontId="5"/>
  </si>
  <si>
    <t>女子４部 優勝</t>
    <rPh sb="0" eb="2">
      <t>ジョシ</t>
    </rPh>
    <rPh sb="3" eb="4">
      <t>ブ</t>
    </rPh>
    <rPh sb="5" eb="7">
      <t>ユウショウ</t>
    </rPh>
    <phoneticPr fontId="5"/>
  </si>
  <si>
    <t>女子総合準優勝（２部）</t>
    <rPh sb="0" eb="2">
      <t>ジョシ</t>
    </rPh>
    <rPh sb="2" eb="4">
      <t>ソウゴウ</t>
    </rPh>
    <rPh sb="4" eb="7">
      <t>ジュンユウショウ</t>
    </rPh>
    <rPh sb="9" eb="10">
      <t>ブ</t>
    </rPh>
    <phoneticPr fontId="5"/>
  </si>
  <si>
    <t>女子４部 準優勝</t>
    <rPh sb="0" eb="2">
      <t>ジョシ</t>
    </rPh>
    <rPh sb="3" eb="4">
      <t>ブ</t>
    </rPh>
    <rPh sb="5" eb="6">
      <t>ジュン</t>
    </rPh>
    <rPh sb="6" eb="8">
      <t>ユウショウ</t>
    </rPh>
    <phoneticPr fontId="5"/>
  </si>
  <si>
    <t>－</t>
  </si>
  <si>
    <t>長原芽美</t>
  </si>
  <si>
    <t>酒商ながはら</t>
  </si>
  <si>
    <t>粟井美鈴</t>
    <rPh sb="0" eb="2">
      <t>アワイ</t>
    </rPh>
    <rPh sb="2" eb="4">
      <t>ミスズ</t>
    </rPh>
    <phoneticPr fontId="42"/>
  </si>
  <si>
    <t>倉本梨香</t>
    <rPh sb="0" eb="2">
      <t>クラモト</t>
    </rPh>
    <rPh sb="2" eb="4">
      <t>リカ</t>
    </rPh>
    <phoneticPr fontId="4"/>
  </si>
  <si>
    <t>阿部怜也</t>
    <rPh sb="0" eb="2">
      <t>アベ</t>
    </rPh>
    <rPh sb="2" eb="3">
      <t>レイ</t>
    </rPh>
    <rPh sb="3" eb="4">
      <t>ヤ</t>
    </rPh>
    <phoneticPr fontId="4"/>
  </si>
  <si>
    <t>眞鍋浩二</t>
    <rPh sb="0" eb="2">
      <t>マナベ</t>
    </rPh>
    <rPh sb="2" eb="4">
      <t>コウジ</t>
    </rPh>
    <phoneticPr fontId="5"/>
  </si>
  <si>
    <t>関川ｸﾗﾌﾞ</t>
    <rPh sb="0" eb="2">
      <t>セキガワ</t>
    </rPh>
    <phoneticPr fontId="5"/>
  </si>
  <si>
    <t>田辺晃士</t>
    <rPh sb="0" eb="2">
      <t>タナベ</t>
    </rPh>
    <rPh sb="2" eb="3">
      <t>アツシ</t>
    </rPh>
    <rPh sb="3" eb="4">
      <t>シ</t>
    </rPh>
    <phoneticPr fontId="3"/>
  </si>
  <si>
    <t>石川竜郎</t>
  </si>
  <si>
    <t>花岡翔也</t>
    <rPh sb="0" eb="2">
      <t>ハナオカ</t>
    </rPh>
    <rPh sb="2" eb="4">
      <t>ショウヤ</t>
    </rPh>
    <phoneticPr fontId="5"/>
  </si>
  <si>
    <t>石川豪城</t>
    <rPh sb="0" eb="2">
      <t>イシカワ</t>
    </rPh>
    <rPh sb="2" eb="3">
      <t>ゴウ</t>
    </rPh>
    <rPh sb="3" eb="4">
      <t>シロ</t>
    </rPh>
    <phoneticPr fontId="5"/>
  </si>
  <si>
    <t>池内義幸</t>
    <rPh sb="0" eb="2">
      <t>イケウチ</t>
    </rPh>
    <rPh sb="2" eb="4">
      <t>ヨシユキ</t>
    </rPh>
    <phoneticPr fontId="5"/>
  </si>
  <si>
    <t>楠健一</t>
    <rPh sb="0" eb="1">
      <t>クスノキ</t>
    </rPh>
    <rPh sb="1" eb="3">
      <t>ケンイチ</t>
    </rPh>
    <phoneticPr fontId="3"/>
  </si>
  <si>
    <t>ＹＯＮＤＥＮ</t>
  </si>
  <si>
    <t>大西政義</t>
    <rPh sb="0" eb="2">
      <t>オオニシ</t>
    </rPh>
    <rPh sb="2" eb="4">
      <t>マサヨシ</t>
    </rPh>
    <phoneticPr fontId="3"/>
  </si>
  <si>
    <t>大西右恭</t>
    <rPh sb="0" eb="2">
      <t>オオニシ</t>
    </rPh>
    <rPh sb="2" eb="3">
      <t>ミギ</t>
    </rPh>
    <rPh sb="3" eb="4">
      <t>キョウ</t>
    </rPh>
    <phoneticPr fontId="4"/>
  </si>
  <si>
    <t>川之江クラブ</t>
    <rPh sb="0" eb="3">
      <t>カワノエ</t>
    </rPh>
    <phoneticPr fontId="4"/>
  </si>
  <si>
    <t>新宮中</t>
    <rPh sb="0" eb="3">
      <t>シングウチュウ</t>
    </rPh>
    <phoneticPr fontId="4"/>
  </si>
  <si>
    <t>梶田季桜</t>
    <rPh sb="0" eb="2">
      <t>カジタ</t>
    </rPh>
    <rPh sb="2" eb="3">
      <t>キ</t>
    </rPh>
    <rPh sb="3" eb="4">
      <t>サクラ</t>
    </rPh>
    <phoneticPr fontId="3"/>
  </si>
  <si>
    <t>眞鍋瑠</t>
    <rPh sb="0" eb="2">
      <t>マナベ</t>
    </rPh>
    <rPh sb="2" eb="3">
      <t>リュウ</t>
    </rPh>
    <phoneticPr fontId="3"/>
  </si>
  <si>
    <t>土居高校</t>
    <rPh sb="0" eb="4">
      <t>ドイコウコウ</t>
    </rPh>
    <phoneticPr fontId="4"/>
  </si>
  <si>
    <t>タイム</t>
    <phoneticPr fontId="4"/>
  </si>
  <si>
    <t>合田亜里砂</t>
    <rPh sb="0" eb="2">
      <t>ゴウダ</t>
    </rPh>
    <rPh sb="2" eb="3">
      <t>ア</t>
    </rPh>
    <rPh sb="3" eb="4">
      <t>サト</t>
    </rPh>
    <rPh sb="4" eb="5">
      <t>スナ</t>
    </rPh>
    <phoneticPr fontId="4"/>
  </si>
  <si>
    <t>合田義久</t>
    <rPh sb="0" eb="2">
      <t>ゴウダ</t>
    </rPh>
    <rPh sb="2" eb="4">
      <t>ヨシヒサ</t>
    </rPh>
    <phoneticPr fontId="4"/>
  </si>
  <si>
    <t>土居クラブ</t>
    <rPh sb="0" eb="2">
      <t>ドイ</t>
    </rPh>
    <phoneticPr fontId="4"/>
  </si>
  <si>
    <t>坂上想磨</t>
    <rPh sb="0" eb="2">
      <t>サカウエ</t>
    </rPh>
    <rPh sb="2" eb="3">
      <t>ソウ</t>
    </rPh>
    <rPh sb="3" eb="4">
      <t>マ</t>
    </rPh>
    <phoneticPr fontId="3"/>
  </si>
  <si>
    <t>清水雄陽</t>
    <rPh sb="0" eb="2">
      <t>シミズ</t>
    </rPh>
    <rPh sb="2" eb="4">
      <t>ユウヒ</t>
    </rPh>
    <phoneticPr fontId="3"/>
  </si>
  <si>
    <t>鷲頭拓竜</t>
    <rPh sb="0" eb="2">
      <t>ワシズ</t>
    </rPh>
    <rPh sb="2" eb="3">
      <t>タク</t>
    </rPh>
    <rPh sb="3" eb="4">
      <t>リュウ</t>
    </rPh>
    <phoneticPr fontId="4"/>
  </si>
  <si>
    <r>
      <t>男子４部</t>
    </r>
    <r>
      <rPr>
        <b/>
        <sz val="20"/>
        <color indexed="8"/>
        <rFont val="HG丸ｺﾞｼｯｸM-PRO"/>
        <family val="3"/>
        <charset val="128"/>
      </rPr>
      <t>（2位あがり）</t>
    </r>
    <rPh sb="0" eb="2">
      <t>ダンシ</t>
    </rPh>
    <rPh sb="3" eb="4">
      <t>ブ</t>
    </rPh>
    <phoneticPr fontId="4"/>
  </si>
  <si>
    <t>男子４部Ａ</t>
    <rPh sb="0" eb="2">
      <t>ダンシ</t>
    </rPh>
    <phoneticPr fontId="4"/>
  </si>
  <si>
    <t>男子４部Ｂ</t>
    <rPh sb="0" eb="2">
      <t>ダンシ</t>
    </rPh>
    <phoneticPr fontId="4"/>
  </si>
  <si>
    <t>モリハヤテ</t>
    <phoneticPr fontId="4"/>
  </si>
  <si>
    <t>森實賢二</t>
    <rPh sb="0" eb="2">
      <t>モリザネ</t>
    </rPh>
    <rPh sb="2" eb="4">
      <t>ケンジ</t>
    </rPh>
    <phoneticPr fontId="4"/>
  </si>
  <si>
    <t>岡本颯</t>
    <rPh sb="0" eb="2">
      <t>オカモト</t>
    </rPh>
    <phoneticPr fontId="4"/>
  </si>
  <si>
    <t>石川勝士</t>
    <rPh sb="0" eb="2">
      <t>イシカワ</t>
    </rPh>
    <rPh sb="2" eb="3">
      <t>マサル</t>
    </rPh>
    <rPh sb="3" eb="4">
      <t>シ</t>
    </rPh>
    <phoneticPr fontId="4"/>
  </si>
  <si>
    <t>土居中</t>
    <rPh sb="0" eb="3">
      <t>ドイチュウ</t>
    </rPh>
    <phoneticPr fontId="4"/>
  </si>
  <si>
    <t>山中悠智</t>
    <rPh sb="0" eb="2">
      <t>ヤマナカ</t>
    </rPh>
    <rPh sb="2" eb="3">
      <t>ユウ</t>
    </rPh>
    <rPh sb="3" eb="4">
      <t>トモ</t>
    </rPh>
    <phoneticPr fontId="4"/>
  </si>
  <si>
    <t>内藤颯太</t>
    <rPh sb="0" eb="2">
      <t>ナイトウ</t>
    </rPh>
    <rPh sb="3" eb="4">
      <t>タ</t>
    </rPh>
    <phoneticPr fontId="4"/>
  </si>
  <si>
    <t>船越瑛太</t>
    <rPh sb="0" eb="2">
      <t>フナコシ</t>
    </rPh>
    <rPh sb="2" eb="4">
      <t>エイタ</t>
    </rPh>
    <phoneticPr fontId="4"/>
  </si>
  <si>
    <t>近藤靖宏</t>
    <rPh sb="0" eb="2">
      <t>コンドウ</t>
    </rPh>
    <rPh sb="2" eb="3">
      <t>ヤス</t>
    </rPh>
    <rPh sb="3" eb="4">
      <t>ヒロ</t>
    </rPh>
    <phoneticPr fontId="4"/>
  </si>
  <si>
    <t>續木蒼馬</t>
    <rPh sb="0" eb="2">
      <t>ツヅキ</t>
    </rPh>
    <rPh sb="2" eb="4">
      <t>ソウマ</t>
    </rPh>
    <phoneticPr fontId="4"/>
  </si>
  <si>
    <t>續木雅仁</t>
    <rPh sb="0" eb="2">
      <t>ツヅキ</t>
    </rPh>
    <rPh sb="2" eb="3">
      <t>ガ</t>
    </rPh>
    <rPh sb="3" eb="4">
      <t>ジン</t>
    </rPh>
    <phoneticPr fontId="4"/>
  </si>
  <si>
    <t>星川秦輝</t>
    <phoneticPr fontId="4"/>
  </si>
  <si>
    <t>窪田浬</t>
    <phoneticPr fontId="4"/>
  </si>
  <si>
    <t>近藤英樹</t>
    <rPh sb="0" eb="2">
      <t>コンドウ</t>
    </rPh>
    <rPh sb="2" eb="4">
      <t>ヒデキ</t>
    </rPh>
    <phoneticPr fontId="4"/>
  </si>
  <si>
    <t>加藤彩</t>
    <rPh sb="0" eb="2">
      <t>カトウ</t>
    </rPh>
    <rPh sb="2" eb="3">
      <t>アヤ</t>
    </rPh>
    <phoneticPr fontId="4"/>
  </si>
  <si>
    <t>阿部一恵</t>
    <rPh sb="0" eb="2">
      <t>アベ</t>
    </rPh>
    <rPh sb="2" eb="4">
      <t>カズエ</t>
    </rPh>
    <phoneticPr fontId="4"/>
  </si>
  <si>
    <t>薦田あかね</t>
    <rPh sb="0" eb="2">
      <t>コモダ</t>
    </rPh>
    <phoneticPr fontId="3"/>
  </si>
  <si>
    <t>石川紫</t>
    <rPh sb="0" eb="2">
      <t>イシカワ</t>
    </rPh>
    <rPh sb="2" eb="3">
      <t>ムラサキ</t>
    </rPh>
    <phoneticPr fontId="3"/>
  </si>
  <si>
    <t>女子３部優勝</t>
    <rPh sb="0" eb="2">
      <t>ジョシ</t>
    </rPh>
    <rPh sb="3" eb="4">
      <t>ブ</t>
    </rPh>
    <rPh sb="4" eb="6">
      <t>ユウショウ</t>
    </rPh>
    <phoneticPr fontId="5"/>
  </si>
  <si>
    <t>女子３部準優勝</t>
    <rPh sb="0" eb="2">
      <t>ジョシ</t>
    </rPh>
    <rPh sb="3" eb="4">
      <t>ブ</t>
    </rPh>
    <rPh sb="4" eb="7">
      <t>ジュンユウショウ</t>
    </rPh>
    <phoneticPr fontId="5"/>
  </si>
  <si>
    <t>女子３部</t>
    <rPh sb="0" eb="2">
      <t>ジョシ</t>
    </rPh>
    <phoneticPr fontId="4"/>
  </si>
  <si>
    <t>女子２部は少ないため組み換えて交流戦を行う。</t>
    <rPh sb="0" eb="2">
      <t>ジョシ</t>
    </rPh>
    <rPh sb="3" eb="4">
      <t>ブ</t>
    </rPh>
    <rPh sb="5" eb="6">
      <t>スク</t>
    </rPh>
    <rPh sb="10" eb="11">
      <t>ク</t>
    </rPh>
    <rPh sb="12" eb="13">
      <t>カ</t>
    </rPh>
    <rPh sb="15" eb="18">
      <t>コウリュウセン</t>
    </rPh>
    <rPh sb="19" eb="20">
      <t>オコナ</t>
    </rPh>
    <phoneticPr fontId="4"/>
  </si>
  <si>
    <t>女子２部交流戦</t>
    <rPh sb="0" eb="2">
      <t>ジョシ</t>
    </rPh>
    <rPh sb="4" eb="7">
      <t>コウリュウセン</t>
    </rPh>
    <phoneticPr fontId="4"/>
  </si>
  <si>
    <t>髙橋優空</t>
    <rPh sb="0" eb="2">
      <t>タカハシ</t>
    </rPh>
    <rPh sb="2" eb="3">
      <t>ユウ</t>
    </rPh>
    <rPh sb="3" eb="4">
      <t>ソラ</t>
    </rPh>
    <phoneticPr fontId="2"/>
  </si>
  <si>
    <t>西村綾斗</t>
    <rPh sb="0" eb="2">
      <t>ニシムラ</t>
    </rPh>
    <rPh sb="2" eb="3">
      <t>アヤ</t>
    </rPh>
    <rPh sb="3" eb="4">
      <t>ト</t>
    </rPh>
    <phoneticPr fontId="4"/>
  </si>
  <si>
    <t>近藤易留々</t>
    <rPh sb="0" eb="2">
      <t>コンドウ</t>
    </rPh>
    <rPh sb="2" eb="3">
      <t>イ</t>
    </rPh>
    <rPh sb="3" eb="4">
      <t>ル</t>
    </rPh>
    <phoneticPr fontId="4"/>
  </si>
  <si>
    <t>サンダーズ</t>
  </si>
  <si>
    <t>井上訓臣</t>
    <rPh sb="0" eb="2">
      <t>イノウエ</t>
    </rPh>
    <rPh sb="2" eb="3">
      <t>クン</t>
    </rPh>
    <rPh sb="3" eb="4">
      <t>シン</t>
    </rPh>
    <phoneticPr fontId="3"/>
  </si>
  <si>
    <t>好井邦嘉</t>
    <rPh sb="0" eb="2">
      <t>ヨシイ</t>
    </rPh>
    <rPh sb="2" eb="3">
      <t>クニ</t>
    </rPh>
    <rPh sb="3" eb="4">
      <t>カ</t>
    </rPh>
    <phoneticPr fontId="3"/>
  </si>
  <si>
    <t>関川クラブ</t>
    <rPh sb="0" eb="2">
      <t>セキガワ</t>
    </rPh>
    <phoneticPr fontId="4"/>
  </si>
  <si>
    <t>髙橋理夢</t>
    <rPh sb="0" eb="2">
      <t>タカハシ</t>
    </rPh>
    <rPh sb="2" eb="3">
      <t>リ</t>
    </rPh>
    <rPh sb="3" eb="4">
      <t>ム</t>
    </rPh>
    <phoneticPr fontId="4"/>
  </si>
  <si>
    <t>石水明日香</t>
    <rPh sb="0" eb="2">
      <t>イシミズ</t>
    </rPh>
    <rPh sb="2" eb="5">
      <t>アスカ</t>
    </rPh>
    <phoneticPr fontId="4"/>
  </si>
  <si>
    <r>
      <t>女子４部・初心者</t>
    </r>
    <r>
      <rPr>
        <b/>
        <sz val="18"/>
        <color indexed="8"/>
        <rFont val="HG丸ｺﾞｼｯｸM-PRO"/>
        <family val="3"/>
        <charset val="128"/>
      </rPr>
      <t>（リーグのみ）</t>
    </r>
    <rPh sb="0" eb="2">
      <t>ジョシ</t>
    </rPh>
    <rPh sb="5" eb="8">
      <t>ショシンシャ</t>
    </rPh>
    <phoneticPr fontId="4"/>
  </si>
  <si>
    <t>加地龍太</t>
    <rPh sb="0" eb="4">
      <t>カジリュウタ</t>
    </rPh>
    <phoneticPr fontId="4"/>
  </si>
  <si>
    <t>鈴木慎也</t>
    <rPh sb="0" eb="2">
      <t>スズキ</t>
    </rPh>
    <rPh sb="2" eb="4">
      <t>シンヤ</t>
    </rPh>
    <phoneticPr fontId="4"/>
  </si>
  <si>
    <t>合田拳斗</t>
    <rPh sb="0" eb="3">
      <t>ゴウダケン</t>
    </rPh>
    <rPh sb="3" eb="4">
      <t>ト</t>
    </rPh>
    <phoneticPr fontId="5"/>
  </si>
  <si>
    <t>新居浜東高</t>
    <rPh sb="0" eb="3">
      <t>ニイハマ</t>
    </rPh>
    <rPh sb="3" eb="5">
      <t>トウコウ</t>
    </rPh>
    <phoneticPr fontId="5"/>
  </si>
  <si>
    <t>菅原凌駕</t>
    <rPh sb="0" eb="2">
      <t>スガワラ</t>
    </rPh>
    <rPh sb="2" eb="4">
      <t>リョウガ</t>
    </rPh>
    <phoneticPr fontId="3"/>
  </si>
  <si>
    <t>續木友葵</t>
  </si>
  <si>
    <t>猪川ももか</t>
  </si>
  <si>
    <t>池内一優</t>
  </si>
  <si>
    <t>今井隆太</t>
    <rPh sb="0" eb="4">
      <t>イマイ</t>
    </rPh>
    <phoneticPr fontId="4"/>
  </si>
  <si>
    <t>今井康浩</t>
    <rPh sb="0" eb="4">
      <t>イマイ</t>
    </rPh>
    <phoneticPr fontId="4"/>
  </si>
  <si>
    <t>Ａ'ｓ</t>
  </si>
  <si>
    <t>女子４部・初心者</t>
    <rPh sb="0" eb="2">
      <t>ジョシ</t>
    </rPh>
    <rPh sb="3" eb="4">
      <t>ブ</t>
    </rPh>
    <rPh sb="5" eb="8">
      <t>ショシンシャ</t>
    </rPh>
    <phoneticPr fontId="5"/>
  </si>
  <si>
    <t>髙橋善子</t>
  </si>
  <si>
    <t>女子
初心者</t>
    <rPh sb="0" eb="2">
      <t>ジョシ</t>
    </rPh>
    <rPh sb="3" eb="6">
      <t>ショシンシャ</t>
    </rPh>
    <phoneticPr fontId="5"/>
  </si>
  <si>
    <t xml:space="preserve">   ・期　　日        令和３年１０月３１日</t>
    <rPh sb="4" eb="5">
      <t>キ</t>
    </rPh>
    <rPh sb="7" eb="8">
      <t>ヒ</t>
    </rPh>
    <rPh sb="16" eb="18">
      <t>レイワ</t>
    </rPh>
    <rPh sb="19" eb="20">
      <t>ネン</t>
    </rPh>
    <rPh sb="22" eb="23">
      <t>ガツ</t>
    </rPh>
    <rPh sb="25" eb="26">
      <t>ヒ</t>
    </rPh>
    <phoneticPr fontId="5"/>
  </si>
  <si>
    <t>アリーナ土居</t>
    <rPh sb="4" eb="6">
      <t>ドイ</t>
    </rPh>
    <phoneticPr fontId="5"/>
  </si>
  <si>
    <t xml:space="preserve">   ・参加人数　　　　７８名</t>
    <rPh sb="4" eb="5">
      <t>サン</t>
    </rPh>
    <rPh sb="5" eb="6">
      <t>カ</t>
    </rPh>
    <rPh sb="6" eb="7">
      <t>ジン</t>
    </rPh>
    <rPh sb="7" eb="8">
      <t>カズ</t>
    </rPh>
    <rPh sb="14" eb="15">
      <t>メイ</t>
    </rPh>
    <phoneticPr fontId="5"/>
  </si>
  <si>
    <t>女子初心者 認定優勝</t>
    <rPh sb="0" eb="2">
      <t>ジョシ</t>
    </rPh>
    <rPh sb="2" eb="5">
      <t>ショシンシャ</t>
    </rPh>
    <rPh sb="6" eb="8">
      <t>ニンテイ</t>
    </rPh>
    <rPh sb="8" eb="10">
      <t>ユウショウ</t>
    </rPh>
    <phoneticPr fontId="5"/>
  </si>
  <si>
    <t>女子３部 優勝</t>
    <rPh sb="0" eb="2">
      <t>ジョシ</t>
    </rPh>
    <rPh sb="3" eb="4">
      <t>ブ</t>
    </rPh>
    <rPh sb="5" eb="7">
      <t>ユウショウ</t>
    </rPh>
    <phoneticPr fontId="5"/>
  </si>
  <si>
    <t>女子３部 準優勝</t>
    <rPh sb="0" eb="2">
      <t>ジョシ</t>
    </rPh>
    <rPh sb="3" eb="4">
      <t>ブ</t>
    </rPh>
    <rPh sb="5" eb="6">
      <t>ジュン</t>
    </rPh>
    <rPh sb="6" eb="8">
      <t>ユウショウ</t>
    </rPh>
    <phoneticPr fontId="5"/>
  </si>
  <si>
    <t>Ｒ３年１０月３１日（日）　アリーナ土居　参加人数７８名</t>
    <rPh sb="2" eb="3">
      <t>ネン</t>
    </rPh>
    <rPh sb="5" eb="6">
      <t>ガツ</t>
    </rPh>
    <rPh sb="8" eb="9">
      <t>ヒ</t>
    </rPh>
    <rPh sb="10" eb="11">
      <t>ヒ</t>
    </rPh>
    <rPh sb="17" eb="19">
      <t>ドイ</t>
    </rPh>
    <rPh sb="20" eb="22">
      <t>サンカ</t>
    </rPh>
    <rPh sb="22" eb="24">
      <t>ニンズウ</t>
    </rPh>
    <rPh sb="26" eb="27">
      <t>メイ</t>
    </rPh>
    <phoneticPr fontId="5"/>
  </si>
  <si>
    <t>女子初心者認定優勝</t>
    <rPh sb="0" eb="2">
      <t>ジョシ</t>
    </rPh>
    <rPh sb="2" eb="5">
      <t>ショシンシャ</t>
    </rPh>
    <rPh sb="5" eb="7">
      <t>ニンテイ</t>
    </rPh>
    <rPh sb="7" eb="9">
      <t>ユウショウ</t>
    </rPh>
    <phoneticPr fontId="5"/>
  </si>
  <si>
    <t>男子4部優勝</t>
    <rPh sb="0" eb="2">
      <t>ダンシ</t>
    </rPh>
    <rPh sb="3" eb="4">
      <t>ブ</t>
    </rPh>
    <rPh sb="4" eb="6">
      <t>ユウショウ</t>
    </rPh>
    <phoneticPr fontId="5"/>
  </si>
  <si>
    <t>男子4部準優勝</t>
    <rPh sb="0" eb="2">
      <t>ダンシ</t>
    </rPh>
    <rPh sb="3" eb="4">
      <t>ブ</t>
    </rPh>
    <rPh sb="4" eb="7">
      <t>ジュンユウショウ</t>
    </rPh>
    <phoneticPr fontId="5"/>
  </si>
  <si>
    <t>石村文</t>
    <rPh sb="0" eb="2">
      <t>イシムラ</t>
    </rPh>
    <rPh sb="2" eb="3">
      <t>ブン</t>
    </rPh>
    <phoneticPr fontId="2"/>
  </si>
  <si>
    <t>近藤春音</t>
    <phoneticPr fontId="4"/>
  </si>
  <si>
    <t>加地遥</t>
    <phoneticPr fontId="4"/>
  </si>
  <si>
    <t>石水玲珈</t>
    <phoneticPr fontId="4"/>
  </si>
  <si>
    <t>滝本美玲</t>
    <rPh sb="0" eb="2">
      <t>タキモト</t>
    </rPh>
    <rPh sb="2" eb="4">
      <t>ミレイ</t>
    </rPh>
    <phoneticPr fontId="1"/>
  </si>
  <si>
    <t>安部璃桜</t>
    <phoneticPr fontId="4"/>
  </si>
  <si>
    <t>尾藤陽向</t>
    <phoneticPr fontId="4"/>
  </si>
  <si>
    <t>山中咲穂</t>
    <rPh sb="0" eb="2">
      <t>ヤマナカ</t>
    </rPh>
    <rPh sb="2" eb="3">
      <t>サキ</t>
    </rPh>
    <rPh sb="3" eb="4">
      <t>ホ</t>
    </rPh>
    <phoneticPr fontId="1"/>
  </si>
  <si>
    <t>合田光伶</t>
    <rPh sb="0" eb="2">
      <t>ゴウダ</t>
    </rPh>
    <rPh sb="2" eb="3">
      <t>ヒカリ</t>
    </rPh>
    <rPh sb="3" eb="4">
      <t>レイ</t>
    </rPh>
    <phoneticPr fontId="1"/>
  </si>
  <si>
    <t>（初心者は認定優勝）
初心者参加1チーム</t>
    <rPh sb="1" eb="4">
      <t>ショシンシャ</t>
    </rPh>
    <rPh sb="5" eb="7">
      <t>ニンテイ</t>
    </rPh>
    <rPh sb="7" eb="9">
      <t>ユウショウ</t>
    </rPh>
    <rPh sb="11" eb="14">
      <t>ショシンシャ</t>
    </rPh>
    <rPh sb="14" eb="16">
      <t>サンカ</t>
    </rPh>
    <rPh sb="16" eb="18">
      <t>ハツサンカ</t>
    </rPh>
    <phoneticPr fontId="5"/>
  </si>
  <si>
    <t>第１６回　市民スポーツ祭　バドミントン大会</t>
    <rPh sb="0" eb="1">
      <t>ダイ</t>
    </rPh>
    <rPh sb="3" eb="4">
      <t>カイ</t>
    </rPh>
    <rPh sb="5" eb="7">
      <t>シミン</t>
    </rPh>
    <rPh sb="11" eb="12">
      <t>サイ</t>
    </rPh>
    <rPh sb="19" eb="21">
      <t>タイカイ</t>
    </rPh>
    <phoneticPr fontId="5"/>
  </si>
  <si>
    <t>大西七星</t>
    <rPh sb="0" eb="2">
      <t>オオニシ</t>
    </rPh>
    <rPh sb="2" eb="3">
      <t>シチ</t>
    </rPh>
    <rPh sb="3" eb="4">
      <t>ホシ</t>
    </rPh>
    <phoneticPr fontId="4"/>
  </si>
  <si>
    <t>白川律稀</t>
    <rPh sb="0" eb="2">
      <t>シラカワ</t>
    </rPh>
    <rPh sb="2" eb="3">
      <t>リツ</t>
    </rPh>
    <rPh sb="3" eb="4">
      <t>マレ</t>
    </rPh>
    <phoneticPr fontId="4"/>
  </si>
  <si>
    <t>17時に2部決勝を残すだけとなり、17時半には試合終了。18時までには全ての片付けまで完了。</t>
    <rPh sb="2" eb="3">
      <t>ジ</t>
    </rPh>
    <rPh sb="5" eb="6">
      <t>ブ</t>
    </rPh>
    <rPh sb="6" eb="8">
      <t>ケッショウ</t>
    </rPh>
    <rPh sb="9" eb="10">
      <t>ノコ</t>
    </rPh>
    <rPh sb="19" eb="20">
      <t>ジ</t>
    </rPh>
    <rPh sb="20" eb="21">
      <t>ハン</t>
    </rPh>
    <rPh sb="23" eb="25">
      <t>シアイ</t>
    </rPh>
    <rPh sb="25" eb="27">
      <t>シュウリョウ</t>
    </rPh>
    <rPh sb="30" eb="31">
      <t>ジ</t>
    </rPh>
    <rPh sb="35" eb="36">
      <t>スベ</t>
    </rPh>
    <rPh sb="38" eb="40">
      <t>カタヅ</t>
    </rPh>
    <rPh sb="43" eb="45">
      <t>カンリョウ</t>
    </rPh>
    <phoneticPr fontId="4"/>
  </si>
  <si>
    <t>ブラインドウの故障個所４枚、日よけの紙を貼った（２階）</t>
    <rPh sb="7" eb="9">
      <t>コショウ</t>
    </rPh>
    <rPh sb="9" eb="11">
      <t>カショ</t>
    </rPh>
    <rPh sb="12" eb="13">
      <t>マイ</t>
    </rPh>
    <rPh sb="14" eb="15">
      <t>ヒ</t>
    </rPh>
    <rPh sb="18" eb="19">
      <t>シ</t>
    </rPh>
    <rPh sb="20" eb="21">
      <t>ハ</t>
    </rPh>
    <rPh sb="25" eb="26">
      <t>カイ</t>
    </rPh>
    <phoneticPr fontId="4"/>
  </si>
  <si>
    <t>チェックシート全員提出。見学者も書いてもらった。体温計を体育館で借用。</t>
    <rPh sb="7" eb="9">
      <t>ゼンイン</t>
    </rPh>
    <rPh sb="9" eb="11">
      <t>テイシュツ</t>
    </rPh>
    <rPh sb="12" eb="15">
      <t>ケンガクシャ</t>
    </rPh>
    <rPh sb="16" eb="17">
      <t>カ</t>
    </rPh>
    <rPh sb="24" eb="27">
      <t>タイオンケイ</t>
    </rPh>
    <rPh sb="28" eb="31">
      <t>タイイクカン</t>
    </rPh>
    <rPh sb="32" eb="34">
      <t>シャクヨウ</t>
    </rPh>
    <phoneticPr fontId="4"/>
  </si>
  <si>
    <t>午前、近藤悟志さん応援。終日、石村さんと阿部萠さんが本部席で応援してくれた。</t>
    <rPh sb="0" eb="2">
      <t>ゴゼン</t>
    </rPh>
    <rPh sb="3" eb="5">
      <t>コンドウ</t>
    </rPh>
    <rPh sb="5" eb="7">
      <t>サトシ</t>
    </rPh>
    <rPh sb="9" eb="11">
      <t>オウエン</t>
    </rPh>
    <rPh sb="12" eb="14">
      <t>シュウジツ</t>
    </rPh>
    <rPh sb="15" eb="17">
      <t>イシムラ</t>
    </rPh>
    <rPh sb="20" eb="22">
      <t>アベ</t>
    </rPh>
    <rPh sb="22" eb="23">
      <t>モエ</t>
    </rPh>
    <rPh sb="26" eb="29">
      <t>ホンブセキ</t>
    </rPh>
    <rPh sb="30" eb="32">
      <t>オウエン</t>
    </rPh>
    <phoneticPr fontId="4"/>
  </si>
  <si>
    <t>中学校の先生２名も応援。</t>
    <rPh sb="0" eb="3">
      <t>チュウガッコウ</t>
    </rPh>
    <rPh sb="4" eb="6">
      <t>センセイ</t>
    </rPh>
    <rPh sb="7" eb="8">
      <t>メイ</t>
    </rPh>
    <rPh sb="9" eb="11">
      <t>オウエン</t>
    </rPh>
    <phoneticPr fontId="4"/>
  </si>
  <si>
    <t>以下、詳細。</t>
    <rPh sb="0" eb="2">
      <t>イカ</t>
    </rPh>
    <rPh sb="3" eb="5">
      <t>ショウサイ</t>
    </rPh>
    <phoneticPr fontId="4"/>
  </si>
  <si>
    <t>試合は7コート使用。１コートは本部席と受付に使用した。（通常は会議室内を本部席としていた。）</t>
    <rPh sb="0" eb="2">
      <t>シアイ</t>
    </rPh>
    <rPh sb="7" eb="9">
      <t>シヨウ</t>
    </rPh>
    <rPh sb="15" eb="18">
      <t>ホンブセキ</t>
    </rPh>
    <rPh sb="19" eb="21">
      <t>ウケツケ</t>
    </rPh>
    <rPh sb="22" eb="24">
      <t>シヨウ</t>
    </rPh>
    <rPh sb="28" eb="30">
      <t>ツウジョウ</t>
    </rPh>
    <rPh sb="31" eb="35">
      <t>カイギシツナイ</t>
    </rPh>
    <rPh sb="36" eb="39">
      <t>ホンブセキ</t>
    </rPh>
    <phoneticPr fontId="4"/>
  </si>
  <si>
    <t>審判用紙の受け渡しは全てアルコール消毒後。勝者サインや握手もしないようにしてコロナ感染拡大防止を図った。</t>
    <rPh sb="10" eb="11">
      <t>スベ</t>
    </rPh>
    <rPh sb="19" eb="20">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</si>
</sst>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quot;)&quot;"/>
    <numFmt numFmtId="177" formatCode="\-"/>
    <numFmt numFmtId="178" formatCode="&quot;&quot;@&quot;位&quot;"/>
    <numFmt numFmtId="181" formatCode="&quot;&quot;0&quot;位&quot;"/>
  </numFmts>
  <fonts count="67" x14ac:knownFonts="1">
    <font>
      <sz val="11"/>
      <name val="ＭＳ ゴシック"/>
      <family val="3"/>
      <charset val="128"/>
    </font>
    <font>
      <sz val="11"/>
      <color theme="1"/>
      <name val="ＭＳ Ｐゴシック"/>
      <family val="2"/>
      <charset val="128"/>
      <scheme val="minor"/>
    </font>
    <font>
      <sz val="11"/>
      <name val="標準明朝"/>
      <family val="1"/>
      <charset val="128"/>
    </font>
    <font>
      <sz val="8"/>
      <name val="標準明朝"/>
      <family val="1"/>
      <charset val="128"/>
    </font>
    <font>
      <sz val="6"/>
      <name val="ＭＳ ゴシック"/>
      <family val="3"/>
      <charset val="128"/>
    </font>
    <font>
      <sz val="6"/>
      <name val="ＭＳ Ｐゴシック"/>
      <family val="3"/>
      <charset val="128"/>
    </font>
    <font>
      <sz val="11"/>
      <color indexed="8"/>
      <name val="ＭＳ ゴシック"/>
      <family val="3"/>
      <charset val="128"/>
    </font>
    <font>
      <sz val="8"/>
      <color indexed="8"/>
      <name val="ＭＳ ゴシック"/>
      <family val="3"/>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ゴシック"/>
      <family val="3"/>
      <charset val="128"/>
    </font>
    <font>
      <sz val="12"/>
      <color indexed="8"/>
      <name val="ＭＳ Ｐゴシック"/>
      <family val="3"/>
      <charset val="128"/>
    </font>
    <font>
      <sz val="10"/>
      <color indexed="8"/>
      <name val="ＭＳ ゴシック"/>
      <family val="3"/>
      <charset val="128"/>
    </font>
    <font>
      <sz val="9"/>
      <color indexed="8"/>
      <name val="ＭＳ ゴシック"/>
      <family val="3"/>
      <charset val="128"/>
    </font>
    <font>
      <sz val="7"/>
      <color indexed="8"/>
      <name val="ＭＳ ゴシック"/>
      <family val="3"/>
      <charset val="128"/>
    </font>
    <font>
      <b/>
      <sz val="12"/>
      <color indexed="8"/>
      <name val="ＭＳ ゴシック"/>
      <family val="3"/>
      <charset val="128"/>
    </font>
    <font>
      <sz val="12"/>
      <color indexed="8"/>
      <name val="ＭＳ ゴシック"/>
      <family val="3"/>
      <charset val="128"/>
    </font>
    <font>
      <sz val="12"/>
      <name val="ＭＳ 明朝"/>
      <family val="1"/>
      <charset val="128"/>
    </font>
    <font>
      <b/>
      <sz val="16"/>
      <name val="ＭＳ 明朝"/>
      <family val="1"/>
      <charset val="128"/>
    </font>
    <font>
      <b/>
      <sz val="16"/>
      <name val="ＭＳ ゴシック"/>
      <family val="3"/>
      <charset val="128"/>
    </font>
    <font>
      <sz val="14"/>
      <name val="ＭＳ 明朝"/>
      <family val="1"/>
      <charset val="128"/>
    </font>
    <font>
      <sz val="11"/>
      <name val="ＭＳ ゴシック"/>
      <family val="3"/>
      <charset val="128"/>
    </font>
    <font>
      <b/>
      <sz val="20"/>
      <color indexed="8"/>
      <name val="HG丸ｺﾞｼｯｸM-PRO"/>
      <family val="3"/>
      <charset val="128"/>
    </font>
    <font>
      <sz val="18"/>
      <color indexed="8"/>
      <name val="ＭＳ Ｐゴシック"/>
      <family val="3"/>
      <charset val="128"/>
    </font>
    <font>
      <sz val="11"/>
      <color theme="1"/>
      <name val="ＭＳ Ｐゴシック"/>
      <family val="3"/>
      <charset val="128"/>
      <scheme val="minor"/>
    </font>
    <font>
      <sz val="16"/>
      <color indexed="8"/>
      <name val="ＭＳ Ｐゴシック"/>
      <family val="3"/>
      <charset val="128"/>
    </font>
    <font>
      <sz val="6"/>
      <name val="ＭＳ Ｐゴシック"/>
      <family val="2"/>
      <charset val="128"/>
      <scheme val="minor"/>
    </font>
    <font>
      <sz val="7"/>
      <color indexed="8"/>
      <name val="ＭＳ Ｐゴシック"/>
      <family val="3"/>
      <charset val="128"/>
    </font>
    <font>
      <sz val="18"/>
      <color indexed="8"/>
      <name val="ＭＳ ゴシック"/>
      <family val="3"/>
      <charset val="128"/>
    </font>
    <font>
      <sz val="8"/>
      <color indexed="8"/>
      <name val="ＭＳ Ｐゴシック"/>
      <family val="3"/>
      <charset val="128"/>
    </font>
    <font>
      <b/>
      <sz val="26"/>
      <color indexed="8"/>
      <name val="HG丸ｺﾞｼｯｸM-PRO"/>
      <family val="3"/>
      <charset val="128"/>
    </font>
    <font>
      <sz val="16"/>
      <color indexed="8"/>
      <name val="HG丸ｺﾞｼｯｸM-PRO"/>
      <family val="3"/>
      <charset val="128"/>
    </font>
    <font>
      <b/>
      <sz val="18"/>
      <color indexed="8"/>
      <name val="HG丸ｺﾞｼｯｸM-PRO"/>
      <family val="3"/>
      <charset val="128"/>
    </font>
    <font>
      <sz val="9"/>
      <color indexed="8"/>
      <name val="ＭＳ Ｐゴシック"/>
      <family val="3"/>
      <charset val="128"/>
    </font>
    <font>
      <b/>
      <sz val="8"/>
      <color indexed="8"/>
      <name val="ＭＳ ゴシック"/>
      <family val="3"/>
      <charset val="128"/>
    </font>
    <font>
      <b/>
      <sz val="20"/>
      <color indexed="8"/>
      <name val="ＭＳ ゴシック"/>
      <family val="3"/>
      <charset val="128"/>
    </font>
    <font>
      <sz val="22"/>
      <color indexed="8"/>
      <name val="HG丸ｺﾞｼｯｸM-PRO"/>
      <family val="3"/>
      <charset val="128"/>
    </font>
    <font>
      <b/>
      <sz val="20"/>
      <color indexed="8"/>
      <name val="ＭＳ Ｐゴシック"/>
      <family val="3"/>
      <charset val="128"/>
    </font>
    <font>
      <sz val="20"/>
      <color indexed="8"/>
      <name val="ＭＳ Ｐゴシック"/>
      <family val="3"/>
      <charset val="128"/>
    </font>
    <font>
      <sz val="11"/>
      <color indexed="8"/>
      <name val="HG丸ｺﾞｼｯｸM-PRO"/>
      <family val="3"/>
      <charset val="128"/>
    </font>
    <font>
      <sz val="20"/>
      <color indexed="8"/>
      <name val="HG丸ｺﾞｼｯｸM-PRO"/>
      <family val="3"/>
      <charset val="128"/>
    </font>
    <font>
      <sz val="16"/>
      <color indexed="8"/>
      <name val="ＭＳ ゴシック"/>
      <family val="3"/>
      <charset val="128"/>
    </font>
    <font>
      <b/>
      <sz val="16"/>
      <color indexed="8"/>
      <name val="ＭＳ ゴシック"/>
      <family val="3"/>
      <charset val="128"/>
    </font>
    <font>
      <sz val="14"/>
      <color indexed="8"/>
      <name val="ＭＳ Ｐゴシック"/>
      <family val="3"/>
      <charset val="128"/>
    </font>
    <font>
      <b/>
      <sz val="22"/>
      <color indexed="8"/>
      <name val="HG丸ｺﾞｼｯｸM-PRO"/>
      <family val="3"/>
      <charset val="128"/>
    </font>
    <font>
      <b/>
      <sz val="18"/>
      <color theme="1"/>
      <name val="ＭＳ ゴシック"/>
      <family val="3"/>
      <charset val="128"/>
    </font>
    <font>
      <sz val="12"/>
      <color theme="1"/>
      <name val="ＭＳ ゴシック"/>
      <family val="3"/>
      <charset val="128"/>
    </font>
    <font>
      <sz val="14"/>
      <color theme="1"/>
      <name val="ＭＳ ゴシック"/>
      <family val="3"/>
      <charset val="128"/>
    </font>
    <font>
      <sz val="18"/>
      <color theme="1"/>
      <name val="ＭＳ ゴシック"/>
      <family val="3"/>
      <charset val="128"/>
    </font>
    <font>
      <sz val="26"/>
      <color indexed="8"/>
      <name val="HG丸ｺﾞｼｯｸM-PRO"/>
      <family val="3"/>
      <charset val="128"/>
    </font>
    <font>
      <sz val="10"/>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8" tint="0.79998168889431442"/>
        <bgColor indexed="64"/>
      </patternFill>
    </fill>
    <fill>
      <patternFill patternType="solid">
        <fgColor rgb="FFD5FFEA"/>
        <bgColor indexed="64"/>
      </patternFill>
    </fill>
  </fills>
  <borders count="11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diagonal/>
    </border>
    <border>
      <left style="hair">
        <color indexed="64"/>
      </left>
      <right/>
      <top/>
      <bottom/>
      <diagonal/>
    </border>
    <border>
      <left style="thin">
        <color indexed="64"/>
      </left>
      <right/>
      <top/>
      <bottom/>
      <diagonal/>
    </border>
    <border>
      <left style="medium">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thin">
        <color indexed="64"/>
      </left>
      <right/>
      <top style="thin">
        <color indexed="64"/>
      </top>
      <bottom style="hair">
        <color indexed="64"/>
      </bottom>
      <diagonal/>
    </border>
    <border>
      <left/>
      <right/>
      <top/>
      <bottom style="thin">
        <color auto="1"/>
      </bottom>
      <diagonal/>
    </border>
    <border>
      <left/>
      <right style="thin">
        <color auto="1"/>
      </right>
      <top/>
      <bottom style="thin">
        <color auto="1"/>
      </bottom>
      <diagonal/>
    </border>
    <border>
      <left/>
      <right/>
      <top style="thin">
        <color indexed="64"/>
      </top>
      <bottom/>
      <diagonal/>
    </border>
    <border>
      <left/>
      <right/>
      <top style="slantDashDot">
        <color auto="1"/>
      </top>
      <bottom/>
      <diagonal/>
    </border>
    <border>
      <left style="thin">
        <color auto="1"/>
      </left>
      <right/>
      <top style="thin">
        <color indexed="64"/>
      </top>
      <bottom/>
      <diagonal/>
    </border>
    <border>
      <left style="thin">
        <color auto="1"/>
      </left>
      <right/>
      <top/>
      <bottom style="thin">
        <color indexed="64"/>
      </bottom>
      <diagonal/>
    </border>
    <border>
      <left/>
      <right/>
      <top style="thin">
        <color indexed="8"/>
      </top>
      <bottom/>
      <diagonal/>
    </border>
    <border>
      <left/>
      <right style="thin">
        <color indexed="64"/>
      </right>
      <top/>
      <bottom/>
      <diagonal/>
    </border>
    <border>
      <left/>
      <right/>
      <top style="mediumDashDotDot">
        <color indexed="64"/>
      </top>
      <bottom/>
      <diagonal/>
    </border>
    <border>
      <left/>
      <right style="thin">
        <color indexed="8"/>
      </right>
      <top/>
      <bottom style="thin">
        <color indexed="64"/>
      </bottom>
      <diagonal/>
    </border>
    <border>
      <left/>
      <right style="thin">
        <color indexed="8"/>
      </right>
      <top style="thin">
        <color indexed="8"/>
      </top>
      <bottom/>
      <diagonal/>
    </border>
    <border>
      <left style="thin">
        <color indexed="64"/>
      </left>
      <right/>
      <top style="thin">
        <color indexed="8"/>
      </top>
      <bottom/>
      <diagonal/>
    </border>
    <border>
      <left/>
      <right style="thin">
        <color indexed="64"/>
      </right>
      <top/>
      <bottom style="thin">
        <color indexed="64"/>
      </bottom>
      <diagonal/>
    </border>
    <border>
      <left/>
      <right/>
      <top/>
      <bottom style="thin">
        <color indexed="64"/>
      </bottom>
      <diagonal/>
    </border>
    <border>
      <left/>
      <right/>
      <top style="hair">
        <color auto="1"/>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slantDashDot">
        <color auto="1"/>
      </bottom>
      <diagonal/>
    </border>
    <border>
      <left/>
      <right/>
      <top style="double">
        <color auto="1"/>
      </top>
      <bottom/>
      <diagonal/>
    </border>
    <border>
      <left/>
      <right style="thin">
        <color auto="1"/>
      </right>
      <top style="double">
        <color auto="1"/>
      </top>
      <bottom/>
      <diagonal/>
    </border>
    <border>
      <left/>
      <right/>
      <top/>
      <bottom style="double">
        <color auto="1"/>
      </bottom>
      <diagonal/>
    </border>
    <border>
      <left/>
      <right style="thin">
        <color auto="1"/>
      </right>
      <top/>
      <bottom style="double">
        <color auto="1"/>
      </bottom>
      <diagonal/>
    </border>
    <border>
      <left style="thin">
        <color indexed="64"/>
      </left>
      <right/>
      <top style="hair">
        <color indexed="64"/>
      </top>
      <bottom style="double">
        <color auto="1"/>
      </bottom>
      <diagonal/>
    </border>
    <border>
      <left/>
      <right/>
      <top style="hair">
        <color indexed="64"/>
      </top>
      <bottom style="double">
        <color auto="1"/>
      </bottom>
      <diagonal/>
    </border>
    <border>
      <left/>
      <right style="thin">
        <color auto="1"/>
      </right>
      <top style="hair">
        <color indexed="64"/>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thin">
        <color auto="1"/>
      </right>
      <top style="double">
        <color auto="1"/>
      </top>
      <bottom style="hair">
        <color indexed="64"/>
      </bottom>
      <diagonal/>
    </border>
    <border>
      <left style="thin">
        <color indexed="64"/>
      </left>
      <right/>
      <top/>
      <bottom style="double">
        <color indexed="64"/>
      </bottom>
      <diagonal/>
    </border>
    <border>
      <left style="thin">
        <color auto="1"/>
      </left>
      <right/>
      <top style="double">
        <color auto="1"/>
      </top>
      <bottom/>
      <diagonal/>
    </border>
    <border>
      <left style="thin">
        <color auto="1"/>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n">
        <color auto="1"/>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thick">
        <color rgb="FFFF0000"/>
      </left>
      <right/>
      <top style="thick">
        <color rgb="FFFF0000"/>
      </top>
      <bottom/>
      <diagonal/>
    </border>
    <border>
      <left/>
      <right style="thin">
        <color indexed="64"/>
      </right>
      <top style="thick">
        <color rgb="FFFF0000"/>
      </top>
      <bottom/>
      <diagonal/>
    </border>
  </borders>
  <cellStyleXfs count="54">
    <xf numFmtId="0" fontId="0" fillId="0" borderId="0" applyBorder="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8"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9"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6" fontId="8" fillId="0" borderId="0" applyFont="0" applyFill="0" applyBorder="0" applyAlignment="0" applyProtection="0">
      <alignment vertical="center"/>
    </xf>
    <xf numFmtId="0" fontId="24" fillId="7" borderId="4" applyNumberFormat="0" applyAlignment="0" applyProtection="0">
      <alignment vertical="center"/>
    </xf>
    <xf numFmtId="0" fontId="8" fillId="0" borderId="0"/>
    <xf numFmtId="0" fontId="37" fillId="0" borderId="0" applyBorder="0"/>
    <xf numFmtId="0" fontId="8" fillId="0" borderId="0">
      <alignment vertical="center"/>
    </xf>
    <xf numFmtId="0" fontId="8" fillId="0" borderId="0"/>
    <xf numFmtId="0" fontId="37" fillId="0" borderId="0" applyBorder="0"/>
    <xf numFmtId="0" fontId="40" fillId="0" borderId="0">
      <alignment vertical="center"/>
    </xf>
    <xf numFmtId="0" fontId="8" fillId="0" borderId="0">
      <alignment vertical="center"/>
    </xf>
    <xf numFmtId="0" fontId="25" fillId="4" borderId="0" applyNumberFormat="0" applyBorder="0" applyAlignment="0" applyProtection="0">
      <alignment vertical="center"/>
    </xf>
    <xf numFmtId="0" fontId="1" fillId="0" borderId="0">
      <alignment vertical="center"/>
    </xf>
  </cellStyleXfs>
  <cellXfs count="583">
    <xf numFmtId="0" fontId="0" fillId="0" borderId="0" xfId="0"/>
    <xf numFmtId="0" fontId="6" fillId="24" borderId="0" xfId="46" applyFont="1" applyFill="1" applyAlignment="1">
      <alignment vertical="center"/>
    </xf>
    <xf numFmtId="38" fontId="28" fillId="24" borderId="18" xfId="34" applyFont="1" applyFill="1" applyBorder="1" applyAlignment="1">
      <alignment horizontal="right" vertical="center" shrinkToFit="1"/>
    </xf>
    <xf numFmtId="38" fontId="28" fillId="24" borderId="19" xfId="34" applyFont="1" applyFill="1" applyBorder="1" applyAlignment="1">
      <alignment horizontal="right" vertical="center" shrinkToFit="1"/>
    </xf>
    <xf numFmtId="38" fontId="28" fillId="24" borderId="20" xfId="34" applyFont="1" applyFill="1" applyBorder="1" applyAlignment="1">
      <alignment horizontal="right" vertical="center" shrinkToFit="1"/>
    </xf>
    <xf numFmtId="0" fontId="7" fillId="24" borderId="19" xfId="46" applyFont="1" applyFill="1" applyBorder="1" applyAlignment="1">
      <alignment vertical="center" shrinkToFit="1"/>
    </xf>
    <xf numFmtId="177" fontId="7" fillId="24" borderId="19" xfId="46" applyNumberFormat="1" applyFont="1" applyFill="1" applyBorder="1" applyAlignment="1">
      <alignment horizontal="left" vertical="center" shrinkToFit="1"/>
    </xf>
    <xf numFmtId="0" fontId="7" fillId="24" borderId="21" xfId="46" applyFont="1" applyFill="1" applyBorder="1" applyAlignment="1">
      <alignment vertical="center" shrinkToFit="1"/>
    </xf>
    <xf numFmtId="0" fontId="7" fillId="24" borderId="20" xfId="46" applyFont="1" applyFill="1" applyBorder="1" applyAlignment="1">
      <alignment vertical="center" shrinkToFit="1"/>
    </xf>
    <xf numFmtId="0" fontId="7" fillId="24" borderId="0" xfId="46" applyFont="1" applyFill="1" applyBorder="1" applyAlignment="1">
      <alignment vertical="center" shrinkToFit="1"/>
    </xf>
    <xf numFmtId="177" fontId="7" fillId="24" borderId="0" xfId="46" applyNumberFormat="1" applyFont="1" applyFill="1" applyBorder="1" applyAlignment="1">
      <alignment horizontal="left" vertical="center" shrinkToFit="1"/>
    </xf>
    <xf numFmtId="0" fontId="7" fillId="24" borderId="24" xfId="46" applyFont="1" applyFill="1" applyBorder="1" applyAlignment="1">
      <alignment vertical="center" shrinkToFit="1"/>
    </xf>
    <xf numFmtId="0" fontId="7" fillId="24" borderId="25" xfId="46" applyFont="1" applyFill="1" applyBorder="1" applyAlignment="1">
      <alignment vertical="center" shrinkToFit="1"/>
    </xf>
    <xf numFmtId="0" fontId="7" fillId="24" borderId="30" xfId="46" applyFont="1" applyFill="1" applyBorder="1" applyAlignment="1">
      <alignment vertical="center" shrinkToFit="1"/>
    </xf>
    <xf numFmtId="0" fontId="7" fillId="24" borderId="31" xfId="46" applyFont="1" applyFill="1" applyBorder="1" applyAlignment="1">
      <alignment vertical="center" shrinkToFit="1"/>
    </xf>
    <xf numFmtId="177" fontId="7" fillId="24" borderId="31" xfId="46" applyNumberFormat="1" applyFont="1" applyFill="1" applyBorder="1" applyAlignment="1">
      <alignment horizontal="left" vertical="center" shrinkToFit="1"/>
    </xf>
    <xf numFmtId="0" fontId="7" fillId="24" borderId="32" xfId="46" applyFont="1" applyFill="1" applyBorder="1" applyAlignment="1">
      <alignment vertical="center" shrinkToFit="1"/>
    </xf>
    <xf numFmtId="38" fontId="28" fillId="24" borderId="10" xfId="34" applyFont="1" applyFill="1" applyBorder="1" applyAlignment="1">
      <alignment horizontal="right" vertical="center" shrinkToFit="1"/>
    </xf>
    <xf numFmtId="38" fontId="28" fillId="24" borderId="0" xfId="34" applyFont="1" applyFill="1" applyBorder="1" applyAlignment="1">
      <alignment horizontal="right" vertical="center" shrinkToFit="1"/>
    </xf>
    <xf numFmtId="38" fontId="28" fillId="24" borderId="25" xfId="34" applyFont="1" applyFill="1" applyBorder="1" applyAlignment="1">
      <alignment horizontal="right" vertical="center" shrinkToFit="1"/>
    </xf>
    <xf numFmtId="0" fontId="7" fillId="25" borderId="0" xfId="46" applyFont="1" applyFill="1" applyBorder="1" applyAlignment="1">
      <alignment horizontal="left" vertical="center" shrinkToFit="1"/>
    </xf>
    <xf numFmtId="0" fontId="7" fillId="25" borderId="24" xfId="46" applyFont="1" applyFill="1" applyBorder="1" applyAlignment="1">
      <alignment horizontal="right" vertical="center" shrinkToFit="1"/>
    </xf>
    <xf numFmtId="0" fontId="7" fillId="25" borderId="31" xfId="46" applyFont="1" applyFill="1" applyBorder="1" applyAlignment="1">
      <alignment horizontal="left" vertical="center" shrinkToFit="1"/>
    </xf>
    <xf numFmtId="0" fontId="7" fillId="25" borderId="32" xfId="46" applyFont="1" applyFill="1" applyBorder="1" applyAlignment="1">
      <alignment horizontal="right" vertical="center" shrinkToFit="1"/>
    </xf>
    <xf numFmtId="0" fontId="7" fillId="24" borderId="35" xfId="46" applyFont="1" applyFill="1" applyBorder="1" applyAlignment="1">
      <alignment vertical="center" shrinkToFit="1"/>
    </xf>
    <xf numFmtId="0" fontId="7" fillId="25" borderId="33" xfId="46" applyFont="1" applyFill="1" applyBorder="1" applyAlignment="1">
      <alignment horizontal="left" vertical="center" shrinkToFit="1"/>
    </xf>
    <xf numFmtId="177" fontId="7" fillId="24" borderId="33" xfId="46" applyNumberFormat="1" applyFont="1" applyFill="1" applyBorder="1" applyAlignment="1">
      <alignment horizontal="left" vertical="center" shrinkToFit="1"/>
    </xf>
    <xf numFmtId="0" fontId="7" fillId="25" borderId="34" xfId="46" applyFont="1" applyFill="1" applyBorder="1" applyAlignment="1">
      <alignment horizontal="right" vertical="center" shrinkToFit="1"/>
    </xf>
    <xf numFmtId="0" fontId="7" fillId="25" borderId="33" xfId="46" applyFont="1" applyFill="1" applyBorder="1" applyAlignment="1">
      <alignment vertical="center" shrinkToFit="1"/>
    </xf>
    <xf numFmtId="0" fontId="7" fillId="25" borderId="34" xfId="46" applyFont="1" applyFill="1" applyBorder="1" applyAlignment="1">
      <alignment vertical="center" shrinkToFit="1"/>
    </xf>
    <xf numFmtId="0" fontId="7" fillId="24" borderId="33" xfId="46" applyFont="1" applyFill="1" applyBorder="1" applyAlignment="1">
      <alignment horizontal="center" vertical="center" shrinkToFit="1"/>
    </xf>
    <xf numFmtId="0" fontId="7" fillId="25" borderId="24" xfId="46" applyFont="1" applyFill="1" applyBorder="1" applyAlignment="1">
      <alignment horizontal="left" vertical="center" shrinkToFit="1"/>
    </xf>
    <xf numFmtId="0" fontId="29" fillId="24" borderId="25" xfId="46" applyFont="1" applyFill="1" applyBorder="1" applyAlignment="1">
      <alignment horizontal="center" vertical="center" shrinkToFit="1"/>
    </xf>
    <xf numFmtId="0" fontId="7" fillId="25" borderId="34" xfId="46" applyFont="1" applyFill="1" applyBorder="1" applyAlignment="1">
      <alignment horizontal="center" vertical="center" shrinkToFit="1"/>
    </xf>
    <xf numFmtId="0" fontId="7" fillId="25" borderId="0" xfId="46" quotePrefix="1" applyNumberFormat="1" applyFont="1" applyFill="1" applyBorder="1" applyAlignment="1">
      <alignment horizontal="left" vertical="center" shrinkToFit="1"/>
    </xf>
    <xf numFmtId="0" fontId="7" fillId="25" borderId="37" xfId="46" applyFont="1" applyFill="1" applyBorder="1" applyAlignment="1">
      <alignment horizontal="left" vertical="center" shrinkToFit="1"/>
    </xf>
    <xf numFmtId="177" fontId="7" fillId="24" borderId="37" xfId="46" applyNumberFormat="1" applyFont="1" applyFill="1" applyBorder="1" applyAlignment="1">
      <alignment horizontal="left" vertical="center" shrinkToFit="1"/>
    </xf>
    <xf numFmtId="0" fontId="7" fillId="25" borderId="0" xfId="46" applyFont="1" applyFill="1" applyBorder="1" applyAlignment="1">
      <alignment horizontal="center" vertical="center" shrinkToFit="1"/>
    </xf>
    <xf numFmtId="0" fontId="7" fillId="24" borderId="16" xfId="46" applyFont="1" applyFill="1" applyBorder="1" applyAlignment="1">
      <alignment shrinkToFit="1"/>
    </xf>
    <xf numFmtId="0" fontId="7" fillId="24" borderId="17" xfId="46" applyFont="1" applyFill="1" applyBorder="1" applyAlignment="1">
      <alignment shrinkToFit="1"/>
    </xf>
    <xf numFmtId="177" fontId="7" fillId="24" borderId="19" xfId="46" applyNumberFormat="1" applyFont="1" applyFill="1" applyBorder="1" applyAlignment="1">
      <alignment horizontal="right" vertical="center" shrinkToFit="1"/>
    </xf>
    <xf numFmtId="0" fontId="7" fillId="24" borderId="21" xfId="46" applyFont="1" applyFill="1" applyBorder="1" applyAlignment="1">
      <alignment horizontal="right" vertical="center" shrinkToFit="1"/>
    </xf>
    <xf numFmtId="0" fontId="7" fillId="24" borderId="20" xfId="46" applyFont="1" applyFill="1" applyBorder="1" applyAlignment="1">
      <alignment horizontal="right" vertical="center" shrinkToFit="1"/>
    </xf>
    <xf numFmtId="0" fontId="7" fillId="24" borderId="0" xfId="46" applyFont="1" applyFill="1" applyBorder="1" applyAlignment="1">
      <alignment shrinkToFit="1"/>
    </xf>
    <xf numFmtId="0" fontId="7" fillId="24" borderId="23" xfId="46" applyFont="1" applyFill="1" applyBorder="1" applyAlignment="1">
      <alignment shrinkToFit="1"/>
    </xf>
    <xf numFmtId="177" fontId="7" fillId="24" borderId="0" xfId="46" applyNumberFormat="1" applyFont="1" applyFill="1" applyBorder="1" applyAlignment="1">
      <alignment horizontal="right" vertical="center" shrinkToFit="1"/>
    </xf>
    <xf numFmtId="0" fontId="7" fillId="24" borderId="24" xfId="46" applyFont="1" applyFill="1" applyBorder="1" applyAlignment="1">
      <alignment horizontal="right" vertical="center" shrinkToFit="1"/>
    </xf>
    <xf numFmtId="0" fontId="7" fillId="24" borderId="25" xfId="46" applyFont="1" applyFill="1" applyBorder="1" applyAlignment="1">
      <alignment horizontal="right" vertical="center" shrinkToFit="1"/>
    </xf>
    <xf numFmtId="177" fontId="7" fillId="24" borderId="31" xfId="46" applyNumberFormat="1" applyFont="1" applyFill="1" applyBorder="1" applyAlignment="1">
      <alignment horizontal="right" vertical="center" shrinkToFit="1"/>
    </xf>
    <xf numFmtId="0" fontId="7" fillId="24" borderId="32" xfId="46" applyFont="1" applyFill="1" applyBorder="1" applyAlignment="1">
      <alignment horizontal="right" vertical="center" shrinkToFit="1"/>
    </xf>
    <xf numFmtId="0" fontId="7" fillId="24" borderId="30" xfId="46" applyFont="1" applyFill="1" applyBorder="1" applyAlignment="1">
      <alignment horizontal="right" vertical="center" shrinkToFit="1"/>
    </xf>
    <xf numFmtId="0" fontId="7" fillId="25" borderId="0" xfId="46" applyFont="1" applyFill="1" applyBorder="1" applyAlignment="1">
      <alignment horizontal="right" vertical="center" shrinkToFit="1"/>
    </xf>
    <xf numFmtId="0" fontId="7" fillId="25" borderId="31" xfId="46" applyFont="1" applyFill="1" applyBorder="1" applyAlignment="1">
      <alignment horizontal="right" vertical="center" shrinkToFit="1"/>
    </xf>
    <xf numFmtId="0" fontId="7" fillId="24" borderId="27" xfId="46" applyFont="1" applyFill="1" applyBorder="1" applyAlignment="1">
      <alignment shrinkToFit="1"/>
    </xf>
    <xf numFmtId="0" fontId="7" fillId="24" borderId="28" xfId="46" applyFont="1" applyFill="1" applyBorder="1" applyAlignment="1">
      <alignment shrinkToFit="1"/>
    </xf>
    <xf numFmtId="0" fontId="7" fillId="25" borderId="33" xfId="46" applyFont="1" applyFill="1" applyBorder="1" applyAlignment="1">
      <alignment horizontal="right" vertical="center" shrinkToFit="1"/>
    </xf>
    <xf numFmtId="177" fontId="7" fillId="24" borderId="33" xfId="46" applyNumberFormat="1" applyFont="1" applyFill="1" applyBorder="1" applyAlignment="1">
      <alignment horizontal="right" vertical="center" shrinkToFit="1"/>
    </xf>
    <xf numFmtId="0" fontId="7" fillId="24" borderId="33" xfId="46" applyFont="1" applyFill="1" applyBorder="1" applyAlignment="1">
      <alignment horizontal="right" vertical="center" shrinkToFit="1"/>
    </xf>
    <xf numFmtId="0" fontId="7" fillId="24" borderId="35" xfId="46" applyFont="1" applyFill="1" applyBorder="1" applyAlignment="1">
      <alignment horizontal="right" vertical="center" shrinkToFit="1"/>
    </xf>
    <xf numFmtId="0" fontId="7" fillId="25" borderId="0" xfId="46" quotePrefix="1" applyNumberFormat="1" applyFont="1" applyFill="1" applyBorder="1" applyAlignment="1">
      <alignment horizontal="right" vertical="center" shrinkToFit="1"/>
    </xf>
    <xf numFmtId="0" fontId="7" fillId="25" borderId="37" xfId="46" applyFont="1" applyFill="1" applyBorder="1" applyAlignment="1">
      <alignment horizontal="right" vertical="center" shrinkToFit="1"/>
    </xf>
    <xf numFmtId="177" fontId="7" fillId="24" borderId="37" xfId="46" applyNumberFormat="1" applyFont="1" applyFill="1" applyBorder="1" applyAlignment="1">
      <alignment horizontal="right" vertical="center" shrinkToFit="1"/>
    </xf>
    <xf numFmtId="0" fontId="7" fillId="24" borderId="25" xfId="46" applyFont="1" applyFill="1" applyBorder="1" applyAlignment="1">
      <alignment horizontal="center" vertical="center" shrinkToFit="1"/>
    </xf>
    <xf numFmtId="0" fontId="33" fillId="26" borderId="31" xfId="51" applyFont="1" applyFill="1" applyBorder="1" applyAlignment="1">
      <alignment horizontal="center" vertical="center" shrinkToFit="1"/>
    </xf>
    <xf numFmtId="0" fontId="0" fillId="26" borderId="31" xfId="0" applyFill="1" applyBorder="1" applyAlignment="1">
      <alignment horizontal="center" vertical="center" shrinkToFit="1"/>
    </xf>
    <xf numFmtId="0" fontId="33" fillId="26" borderId="12" xfId="51" applyFont="1" applyFill="1" applyBorder="1" applyAlignment="1">
      <alignment horizontal="center" vertical="center" shrinkToFit="1"/>
    </xf>
    <xf numFmtId="0" fontId="33" fillId="26" borderId="14" xfId="51" applyFont="1" applyFill="1" applyBorder="1" applyAlignment="1">
      <alignment horizontal="center" vertical="center" shrinkToFit="1"/>
    </xf>
    <xf numFmtId="0" fontId="33" fillId="26" borderId="13" xfId="51" applyFont="1" applyFill="1" applyBorder="1" applyAlignment="1">
      <alignment horizontal="center" vertical="center" shrinkToFit="1"/>
    </xf>
    <xf numFmtId="0" fontId="33" fillId="26" borderId="0" xfId="51" applyFont="1" applyFill="1" applyBorder="1" applyAlignment="1">
      <alignment horizontal="center" vertical="center" shrinkToFit="1"/>
    </xf>
    <xf numFmtId="0" fontId="33" fillId="26" borderId="0" xfId="51" applyFont="1" applyFill="1">
      <alignment vertical="center"/>
    </xf>
    <xf numFmtId="0" fontId="34" fillId="26" borderId="0" xfId="51" applyFont="1" applyFill="1" applyAlignment="1">
      <alignment horizontal="left" vertical="center"/>
    </xf>
    <xf numFmtId="0" fontId="35" fillId="26" borderId="0" xfId="51" applyFont="1" applyFill="1" applyAlignment="1">
      <alignment horizontal="center" vertical="center"/>
    </xf>
    <xf numFmtId="0" fontId="35" fillId="26" borderId="0" xfId="51" applyFont="1" applyFill="1" applyAlignment="1">
      <alignment horizontal="left" vertical="center"/>
    </xf>
    <xf numFmtId="0" fontId="34" fillId="26" borderId="0" xfId="51" applyFont="1" applyFill="1" applyAlignment="1">
      <alignment vertical="center"/>
    </xf>
    <xf numFmtId="0" fontId="33" fillId="26" borderId="11" xfId="51" applyFont="1" applyFill="1" applyBorder="1" applyAlignment="1">
      <alignment horizontal="center" vertical="center" shrinkToFit="1"/>
    </xf>
    <xf numFmtId="0" fontId="33" fillId="26" borderId="0" xfId="51" applyFont="1" applyFill="1" applyAlignment="1">
      <alignment vertical="center" shrinkToFit="1"/>
    </xf>
    <xf numFmtId="0" fontId="33" fillId="26" borderId="0" xfId="51" quotePrefix="1" applyFont="1" applyFill="1">
      <alignment vertical="center"/>
    </xf>
    <xf numFmtId="0" fontId="33" fillId="26" borderId="0" xfId="51" applyFont="1" applyFill="1" applyAlignment="1">
      <alignment vertical="center"/>
    </xf>
    <xf numFmtId="0" fontId="10" fillId="26" borderId="0" xfId="46" applyFont="1" applyFill="1" applyAlignment="1">
      <alignment vertical="center"/>
    </xf>
    <xf numFmtId="0" fontId="38" fillId="26" borderId="0" xfId="46" applyFont="1" applyFill="1" applyAlignment="1">
      <alignment vertical="center"/>
    </xf>
    <xf numFmtId="0" fontId="6" fillId="26" borderId="19" xfId="46" applyNumberFormat="1" applyFont="1" applyFill="1" applyBorder="1" applyAlignment="1">
      <alignment horizontal="center" vertical="center" shrinkToFit="1"/>
    </xf>
    <xf numFmtId="0" fontId="6" fillId="26" borderId="20" xfId="46" applyFont="1" applyFill="1" applyBorder="1" applyAlignment="1">
      <alignment vertical="center" shrinkToFit="1"/>
    </xf>
    <xf numFmtId="176" fontId="6" fillId="26" borderId="0" xfId="46" applyNumberFormat="1" applyFont="1" applyFill="1" applyBorder="1" applyAlignment="1">
      <alignment vertical="center" shrinkToFit="1"/>
    </xf>
    <xf numFmtId="0" fontId="6" fillId="26" borderId="25" xfId="46" applyFont="1" applyFill="1" applyBorder="1" applyAlignment="1">
      <alignment vertical="center" shrinkToFit="1"/>
    </xf>
    <xf numFmtId="0" fontId="6" fillId="26" borderId="35" xfId="46" applyFont="1" applyFill="1" applyBorder="1" applyAlignment="1">
      <alignment vertical="center" shrinkToFit="1"/>
    </xf>
    <xf numFmtId="0" fontId="6" fillId="26" borderId="30" xfId="46" applyFont="1" applyFill="1" applyBorder="1" applyAlignment="1">
      <alignment vertical="center" shrinkToFit="1"/>
    </xf>
    <xf numFmtId="0" fontId="6" fillId="26" borderId="0" xfId="46" applyNumberFormat="1" applyFont="1" applyFill="1" applyBorder="1" applyAlignment="1">
      <alignment horizontal="center" vertical="center" shrinkToFit="1"/>
    </xf>
    <xf numFmtId="176" fontId="6" fillId="26" borderId="29" xfId="46" applyNumberFormat="1" applyFont="1" applyFill="1" applyBorder="1" applyAlignment="1">
      <alignment vertical="center" shrinkToFit="1"/>
    </xf>
    <xf numFmtId="0" fontId="30" fillId="26" borderId="0" xfId="46" applyFont="1" applyFill="1" applyAlignment="1">
      <alignment vertical="center" shrinkToFit="1"/>
    </xf>
    <xf numFmtId="0" fontId="7" fillId="26" borderId="0" xfId="46" applyFont="1" applyFill="1" applyBorder="1" applyAlignment="1">
      <alignment horizontal="center" shrinkToFit="1"/>
    </xf>
    <xf numFmtId="0" fontId="6" fillId="24" borderId="25" xfId="46" applyFont="1" applyFill="1" applyBorder="1" applyAlignment="1">
      <alignment horizontal="left" vertical="center" shrinkToFit="1"/>
    </xf>
    <xf numFmtId="176" fontId="6" fillId="24" borderId="0" xfId="46" applyNumberFormat="1" applyFont="1" applyFill="1" applyBorder="1" applyAlignment="1">
      <alignment vertical="center" shrinkToFit="1"/>
    </xf>
    <xf numFmtId="0" fontId="6" fillId="24" borderId="35" xfId="46" applyFont="1" applyFill="1" applyBorder="1" applyAlignment="1">
      <alignment vertical="center" shrinkToFit="1"/>
    </xf>
    <xf numFmtId="0" fontId="6" fillId="24" borderId="0" xfId="46" applyNumberFormat="1" applyFont="1" applyFill="1" applyBorder="1" applyAlignment="1">
      <alignment horizontal="center" vertical="center" shrinkToFit="1"/>
    </xf>
    <xf numFmtId="176" fontId="6" fillId="24" borderId="31" xfId="46" applyNumberFormat="1" applyFont="1" applyFill="1" applyBorder="1" applyAlignment="1">
      <alignment vertical="center" shrinkToFit="1"/>
    </xf>
    <xf numFmtId="0" fontId="6" fillId="24" borderId="33" xfId="46" applyNumberFormat="1" applyFont="1" applyFill="1" applyBorder="1" applyAlignment="1">
      <alignment horizontal="center" vertical="center" shrinkToFit="1"/>
    </xf>
    <xf numFmtId="0" fontId="6" fillId="24" borderId="25" xfId="46" applyFont="1" applyFill="1" applyBorder="1" applyAlignment="1">
      <alignment vertical="center" shrinkToFit="1"/>
    </xf>
    <xf numFmtId="0" fontId="6" fillId="24" borderId="30" xfId="46" applyFont="1" applyFill="1" applyBorder="1" applyAlignment="1">
      <alignment vertical="center" shrinkToFit="1"/>
    </xf>
    <xf numFmtId="0" fontId="6" fillId="24" borderId="20" xfId="46" applyFont="1" applyFill="1" applyBorder="1" applyAlignment="1">
      <alignment vertical="center" shrinkToFit="1"/>
    </xf>
    <xf numFmtId="0" fontId="6" fillId="24" borderId="19" xfId="46" applyNumberFormat="1" applyFont="1" applyFill="1" applyBorder="1" applyAlignment="1">
      <alignment horizontal="center" vertical="center" shrinkToFit="1"/>
    </xf>
    <xf numFmtId="0" fontId="7" fillId="25" borderId="37" xfId="46" applyFont="1" applyFill="1" applyBorder="1" applyAlignment="1" applyProtection="1">
      <alignment horizontal="right" vertical="center" shrinkToFit="1"/>
      <protection locked="0"/>
    </xf>
    <xf numFmtId="0" fontId="7" fillId="25" borderId="0" xfId="46" applyFont="1" applyFill="1" applyBorder="1" applyAlignment="1" applyProtection="1">
      <alignment horizontal="right" vertical="center" shrinkToFit="1"/>
      <protection locked="0"/>
    </xf>
    <xf numFmtId="0" fontId="7" fillId="25" borderId="31" xfId="46" applyFont="1" applyFill="1" applyBorder="1" applyAlignment="1" applyProtection="1">
      <alignment horizontal="right" vertical="center" shrinkToFit="1"/>
      <protection locked="0"/>
    </xf>
    <xf numFmtId="0" fontId="7" fillId="25" borderId="33" xfId="46" applyFont="1" applyFill="1" applyBorder="1" applyAlignment="1" applyProtection="1">
      <alignment horizontal="right" vertical="center" shrinkToFit="1"/>
      <protection locked="0"/>
    </xf>
    <xf numFmtId="0" fontId="7" fillId="25" borderId="24" xfId="46" applyFont="1" applyFill="1" applyBorder="1" applyAlignment="1" applyProtection="1">
      <alignment horizontal="right" vertical="center" shrinkToFit="1"/>
      <protection locked="0"/>
    </xf>
    <xf numFmtId="0" fontId="7" fillId="25" borderId="32" xfId="46" applyFont="1" applyFill="1" applyBorder="1" applyAlignment="1" applyProtection="1">
      <alignment horizontal="right" vertical="center" shrinkToFit="1"/>
      <protection locked="0"/>
    </xf>
    <xf numFmtId="0" fontId="7" fillId="25" borderId="34" xfId="46" applyFont="1" applyFill="1" applyBorder="1" applyAlignment="1" applyProtection="1">
      <alignment horizontal="right" vertical="center" shrinkToFit="1"/>
      <protection locked="0"/>
    </xf>
    <xf numFmtId="0" fontId="7" fillId="25" borderId="0" xfId="46" quotePrefix="1" applyNumberFormat="1" applyFont="1" applyFill="1" applyBorder="1" applyAlignment="1" applyProtection="1">
      <alignment horizontal="right" vertical="center" shrinkToFit="1"/>
      <protection locked="0"/>
    </xf>
    <xf numFmtId="0" fontId="7" fillId="26" borderId="0" xfId="49" applyFont="1" applyFill="1" applyBorder="1" applyAlignment="1">
      <alignment horizontal="right" vertical="center" shrinkToFit="1"/>
    </xf>
    <xf numFmtId="0" fontId="10" fillId="26" borderId="0" xfId="49" applyFont="1" applyFill="1" applyAlignment="1">
      <alignment vertical="center"/>
    </xf>
    <xf numFmtId="0" fontId="10" fillId="26" borderId="0" xfId="49" applyFont="1" applyFill="1" applyBorder="1" applyAlignment="1">
      <alignment vertical="center"/>
    </xf>
    <xf numFmtId="38" fontId="28" fillId="26" borderId="0" xfId="33" applyFont="1" applyFill="1" applyBorder="1" applyAlignment="1">
      <alignment horizontal="right" vertical="center" shrinkToFit="1"/>
    </xf>
    <xf numFmtId="178" fontId="29" fillId="26" borderId="0" xfId="0" applyNumberFormat="1" applyFont="1" applyFill="1" applyBorder="1" applyAlignment="1">
      <alignment vertical="center" shrinkToFit="1"/>
    </xf>
    <xf numFmtId="0" fontId="46" fillId="26" borderId="0" xfId="49" applyFont="1" applyFill="1" applyBorder="1" applyAlignment="1">
      <alignment vertical="center" shrinkToFit="1"/>
    </xf>
    <xf numFmtId="0" fontId="7" fillId="26" borderId="0" xfId="0" applyFont="1" applyFill="1" applyBorder="1" applyAlignment="1">
      <alignment vertical="center"/>
    </xf>
    <xf numFmtId="0" fontId="39" fillId="26" borderId="0" xfId="49" applyFont="1" applyFill="1" applyBorder="1" applyAlignment="1">
      <alignment horizontal="left" vertical="center"/>
    </xf>
    <xf numFmtId="0" fontId="45" fillId="26" borderId="0" xfId="49" applyFont="1" applyFill="1" applyBorder="1" applyAlignment="1">
      <alignment vertical="center"/>
    </xf>
    <xf numFmtId="0" fontId="45" fillId="26" borderId="0" xfId="49" applyFont="1" applyFill="1" applyBorder="1" applyAlignment="1">
      <alignment horizontal="center" vertical="center"/>
    </xf>
    <xf numFmtId="178" fontId="45" fillId="26" borderId="0" xfId="49" applyNumberFormat="1" applyFont="1" applyFill="1" applyBorder="1" applyAlignment="1">
      <alignment vertical="center"/>
    </xf>
    <xf numFmtId="38" fontId="39" fillId="26" borderId="0" xfId="34" applyFont="1" applyFill="1" applyBorder="1" applyAlignment="1">
      <alignment horizontal="left" vertical="center"/>
    </xf>
    <xf numFmtId="0" fontId="41" fillId="26" borderId="0" xfId="49" applyFont="1" applyFill="1" applyBorder="1" applyAlignment="1">
      <alignment vertical="center"/>
    </xf>
    <xf numFmtId="0" fontId="7" fillId="26" borderId="0" xfId="0" applyFont="1" applyFill="1" applyBorder="1" applyAlignment="1">
      <alignment horizontal="right" vertical="center" shrinkToFit="1"/>
    </xf>
    <xf numFmtId="38" fontId="26" fillId="26" borderId="0" xfId="34" applyFont="1" applyFill="1" applyBorder="1" applyAlignment="1">
      <alignment horizontal="center" vertical="center" shrinkToFit="1"/>
    </xf>
    <xf numFmtId="0" fontId="26" fillId="26" borderId="0" xfId="49" applyFont="1" applyFill="1" applyBorder="1" applyAlignment="1">
      <alignment vertical="center" shrinkToFit="1"/>
    </xf>
    <xf numFmtId="0" fontId="10" fillId="26" borderId="83" xfId="49" applyFont="1" applyFill="1" applyBorder="1" applyAlignment="1">
      <alignment vertical="center"/>
    </xf>
    <xf numFmtId="38" fontId="45" fillId="26" borderId="0" xfId="49" applyNumberFormat="1" applyFont="1" applyFill="1" applyBorder="1" applyAlignment="1">
      <alignment horizontal="center" vertical="center"/>
    </xf>
    <xf numFmtId="0" fontId="45" fillId="26" borderId="0" xfId="49" applyFont="1" applyFill="1" applyBorder="1" applyAlignment="1">
      <alignment vertical="center" shrinkToFit="1"/>
    </xf>
    <xf numFmtId="0" fontId="45" fillId="26" borderId="0" xfId="49" applyFont="1" applyFill="1" applyBorder="1" applyAlignment="1">
      <alignment horizontal="right" vertical="center" shrinkToFit="1"/>
    </xf>
    <xf numFmtId="0" fontId="45" fillId="26" borderId="77" xfId="49" applyFont="1" applyFill="1" applyBorder="1" applyAlignment="1">
      <alignment horizontal="right" vertical="center" shrinkToFit="1"/>
    </xf>
    <xf numFmtId="0" fontId="27" fillId="26" borderId="0" xfId="49" applyFont="1" applyFill="1" applyBorder="1" applyAlignment="1">
      <alignment horizontal="left"/>
    </xf>
    <xf numFmtId="0" fontId="27" fillId="26" borderId="52" xfId="49" applyFont="1" applyFill="1" applyBorder="1"/>
    <xf numFmtId="0" fontId="45" fillId="26" borderId="24" xfId="49" applyFont="1" applyFill="1" applyBorder="1" applyAlignment="1">
      <alignment horizontal="right" vertical="center" shrinkToFit="1"/>
    </xf>
    <xf numFmtId="38" fontId="45" fillId="26" borderId="0" xfId="49" applyNumberFormat="1" applyFont="1" applyFill="1" applyBorder="1" applyAlignment="1">
      <alignment horizontal="center" vertical="center" shrinkToFit="1"/>
    </xf>
    <xf numFmtId="0" fontId="45" fillId="26" borderId="77" xfId="49" applyFont="1" applyFill="1" applyBorder="1" applyAlignment="1">
      <alignment vertical="center" shrinkToFit="1"/>
    </xf>
    <xf numFmtId="0" fontId="45" fillId="26" borderId="79" xfId="49" applyFont="1" applyFill="1" applyBorder="1" applyAlignment="1">
      <alignment horizontal="right" vertical="center" shrinkToFit="1"/>
    </xf>
    <xf numFmtId="0" fontId="43" fillId="26" borderId="0" xfId="49" applyFont="1" applyFill="1" applyBorder="1" applyAlignment="1">
      <alignment vertical="center" shrinkToFit="1"/>
    </xf>
    <xf numFmtId="0" fontId="27" fillId="26" borderId="0" xfId="49" applyFont="1" applyFill="1" applyBorder="1" applyAlignment="1">
      <alignment vertical="center"/>
    </xf>
    <xf numFmtId="0" fontId="46" fillId="26" borderId="83" xfId="49" applyFont="1" applyFill="1" applyBorder="1" applyAlignment="1">
      <alignment vertical="center" shrinkToFit="1"/>
    </xf>
    <xf numFmtId="0" fontId="45" fillId="26" borderId="83" xfId="49" applyFont="1" applyFill="1" applyBorder="1" applyAlignment="1">
      <alignment horizontal="center" vertical="center"/>
    </xf>
    <xf numFmtId="178" fontId="45" fillId="26" borderId="83" xfId="49" applyNumberFormat="1" applyFont="1" applyFill="1" applyBorder="1" applyAlignment="1">
      <alignment vertical="center"/>
    </xf>
    <xf numFmtId="38" fontId="39" fillId="26" borderId="83" xfId="34" applyFont="1" applyFill="1" applyBorder="1" applyAlignment="1">
      <alignment horizontal="left" vertical="center"/>
    </xf>
    <xf numFmtId="0" fontId="39" fillId="26" borderId="83" xfId="49" applyFont="1" applyFill="1" applyBorder="1" applyAlignment="1">
      <alignment horizontal="left" vertical="center"/>
    </xf>
    <xf numFmtId="0" fontId="46" fillId="26" borderId="0" xfId="49" applyFont="1" applyFill="1" applyBorder="1" applyAlignment="1">
      <alignment horizontal="center" vertical="center" shrinkToFit="1"/>
    </xf>
    <xf numFmtId="0" fontId="6" fillId="26" borderId="0" xfId="0" applyFont="1" applyFill="1" applyAlignment="1">
      <alignment vertical="center"/>
    </xf>
    <xf numFmtId="177" fontId="7" fillId="26" borderId="0" xfId="0" applyNumberFormat="1" applyFont="1" applyFill="1" applyBorder="1" applyAlignment="1">
      <alignment horizontal="right" vertical="center" shrinkToFit="1"/>
    </xf>
    <xf numFmtId="0" fontId="10" fillId="26" borderId="93" xfId="49" applyFont="1" applyFill="1" applyBorder="1" applyAlignment="1">
      <alignment vertical="center"/>
    </xf>
    <xf numFmtId="0" fontId="39" fillId="26" borderId="93" xfId="49" applyFont="1" applyFill="1" applyBorder="1" applyAlignment="1">
      <alignment horizontal="left" vertical="center"/>
    </xf>
    <xf numFmtId="38" fontId="39" fillId="26" borderId="93" xfId="34" applyFont="1" applyFill="1" applyBorder="1" applyAlignment="1">
      <alignment horizontal="left" vertical="center"/>
    </xf>
    <xf numFmtId="178" fontId="45" fillId="26" borderId="93" xfId="49" applyNumberFormat="1" applyFont="1" applyFill="1" applyBorder="1" applyAlignment="1">
      <alignment vertical="center"/>
    </xf>
    <xf numFmtId="0" fontId="45" fillId="26" borderId="93" xfId="49" applyFont="1" applyFill="1" applyBorder="1" applyAlignment="1">
      <alignment horizontal="center" vertical="center"/>
    </xf>
    <xf numFmtId="0" fontId="46" fillId="26" borderId="93" xfId="49" applyFont="1" applyFill="1" applyBorder="1" applyAlignment="1">
      <alignment vertical="center" shrinkToFit="1"/>
    </xf>
    <xf numFmtId="0" fontId="10" fillId="26" borderId="78" xfId="49" applyFont="1" applyFill="1" applyBorder="1" applyAlignment="1">
      <alignment vertical="center"/>
    </xf>
    <xf numFmtId="0" fontId="39" fillId="26" borderId="78" xfId="49" applyFont="1" applyFill="1" applyBorder="1" applyAlignment="1">
      <alignment horizontal="left" vertical="center"/>
    </xf>
    <xf numFmtId="38" fontId="39" fillId="26" borderId="78" xfId="34" applyFont="1" applyFill="1" applyBorder="1" applyAlignment="1">
      <alignment horizontal="left" vertical="center"/>
    </xf>
    <xf numFmtId="178" fontId="45" fillId="26" borderId="78" xfId="49" applyNumberFormat="1" applyFont="1" applyFill="1" applyBorder="1" applyAlignment="1">
      <alignment vertical="center"/>
    </xf>
    <xf numFmtId="0" fontId="45" fillId="26" borderId="78" xfId="49" applyFont="1" applyFill="1" applyBorder="1" applyAlignment="1">
      <alignment horizontal="center" vertical="center"/>
    </xf>
    <xf numFmtId="0" fontId="46" fillId="26" borderId="78" xfId="49" applyFont="1" applyFill="1" applyBorder="1" applyAlignment="1">
      <alignment vertical="center" shrinkToFit="1"/>
    </xf>
    <xf numFmtId="176" fontId="6" fillId="26" borderId="36" xfId="46" applyNumberFormat="1" applyFont="1" applyFill="1" applyBorder="1" applyAlignment="1">
      <alignment vertical="center" wrapText="1" shrinkToFit="1"/>
    </xf>
    <xf numFmtId="176" fontId="6" fillId="26" borderId="31" xfId="33" applyNumberFormat="1" applyFont="1" applyFill="1" applyBorder="1" applyAlignment="1">
      <alignment vertical="center" shrinkToFit="1"/>
    </xf>
    <xf numFmtId="176" fontId="6" fillId="26" borderId="0" xfId="33" applyNumberFormat="1" applyFont="1" applyFill="1" applyBorder="1" applyAlignment="1">
      <alignment vertical="center" shrinkToFit="1"/>
    </xf>
    <xf numFmtId="0" fontId="6" fillId="26" borderId="0" xfId="49" applyFont="1" applyFill="1" applyBorder="1" applyAlignment="1">
      <alignment vertical="center"/>
    </xf>
    <xf numFmtId="0" fontId="33" fillId="26" borderId="14" xfId="51" applyFont="1" applyFill="1" applyBorder="1" applyAlignment="1">
      <alignment horizontal="center" vertical="center" shrinkToFit="1"/>
    </xf>
    <xf numFmtId="0" fontId="7" fillId="28" borderId="24" xfId="46" applyFont="1" applyFill="1" applyBorder="1" applyAlignment="1">
      <alignment horizontal="right" vertical="center" shrinkToFit="1"/>
    </xf>
    <xf numFmtId="0" fontId="7" fillId="28" borderId="34" xfId="46" applyFont="1" applyFill="1" applyBorder="1" applyAlignment="1">
      <alignment horizontal="center" vertical="center" shrinkToFit="1"/>
    </xf>
    <xf numFmtId="0" fontId="7" fillId="28" borderId="0" xfId="46" applyFont="1" applyFill="1" applyBorder="1" applyAlignment="1">
      <alignment horizontal="center" vertical="center" shrinkToFit="1"/>
    </xf>
    <xf numFmtId="0" fontId="7" fillId="28" borderId="0" xfId="46" quotePrefix="1" applyNumberFormat="1" applyFont="1" applyFill="1" applyBorder="1" applyAlignment="1">
      <alignment horizontal="left" vertical="center" shrinkToFit="1"/>
    </xf>
    <xf numFmtId="0" fontId="7" fillId="28" borderId="33" xfId="46" applyFont="1" applyFill="1" applyBorder="1" applyAlignment="1">
      <alignment horizontal="left" vertical="center" shrinkToFit="1"/>
    </xf>
    <xf numFmtId="0" fontId="7" fillId="28" borderId="34" xfId="46" applyFont="1" applyFill="1" applyBorder="1" applyAlignment="1">
      <alignment horizontal="right" vertical="center" shrinkToFit="1"/>
    </xf>
    <xf numFmtId="0" fontId="7" fillId="28" borderId="24" xfId="46" applyFont="1" applyFill="1" applyBorder="1" applyAlignment="1">
      <alignment horizontal="left" vertical="center" shrinkToFit="1"/>
    </xf>
    <xf numFmtId="0" fontId="7" fillId="28" borderId="37" xfId="46" applyFont="1" applyFill="1" applyBorder="1" applyAlignment="1">
      <alignment horizontal="left" vertical="center" shrinkToFit="1"/>
    </xf>
    <xf numFmtId="0" fontId="7" fillId="28" borderId="0" xfId="46" applyFont="1" applyFill="1" applyBorder="1" applyAlignment="1">
      <alignment horizontal="left" vertical="center" shrinkToFit="1"/>
    </xf>
    <xf numFmtId="0" fontId="7" fillId="28" borderId="33" xfId="46" applyFont="1" applyFill="1" applyBorder="1" applyAlignment="1">
      <alignment vertical="center" shrinkToFit="1"/>
    </xf>
    <xf numFmtId="0" fontId="7" fillId="26" borderId="0" xfId="46" applyFont="1" applyFill="1" applyAlignment="1" applyProtection="1">
      <alignment vertical="center" shrinkToFit="1"/>
    </xf>
    <xf numFmtId="0" fontId="7" fillId="26" borderId="0" xfId="49" applyFont="1" applyFill="1" applyAlignment="1">
      <alignment vertical="center"/>
    </xf>
    <xf numFmtId="0" fontId="6" fillId="26" borderId="0" xfId="46" applyFont="1" applyFill="1" applyAlignment="1" applyProtection="1">
      <alignment vertical="center" shrinkToFit="1"/>
    </xf>
    <xf numFmtId="0" fontId="6" fillId="26" borderId="0" xfId="49" applyFont="1" applyFill="1" applyAlignment="1">
      <alignment vertical="center"/>
    </xf>
    <xf numFmtId="0" fontId="6" fillId="26" borderId="0" xfId="46" applyFont="1" applyFill="1" applyAlignment="1">
      <alignment vertical="center"/>
    </xf>
    <xf numFmtId="0" fontId="6" fillId="26" borderId="0" xfId="46" applyFont="1" applyFill="1" applyAlignment="1">
      <alignment vertical="center" shrinkToFit="1"/>
    </xf>
    <xf numFmtId="0" fontId="51" fillId="26" borderId="0" xfId="46" applyFont="1" applyFill="1" applyAlignment="1">
      <alignment vertical="center"/>
    </xf>
    <xf numFmtId="0" fontId="51" fillId="26" borderId="0" xfId="46" applyFont="1" applyFill="1" applyAlignment="1">
      <alignment vertical="center" shrinkToFit="1"/>
    </xf>
    <xf numFmtId="38" fontId="28" fillId="24" borderId="35" xfId="34" applyFont="1" applyFill="1" applyBorder="1" applyAlignment="1">
      <alignment horizontal="right" vertical="center" shrinkToFit="1"/>
    </xf>
    <xf numFmtId="38" fontId="28" fillId="24" borderId="75" xfId="34" applyFont="1" applyFill="1" applyBorder="1" applyAlignment="1">
      <alignment horizontal="right" vertical="center" shrinkToFit="1"/>
    </xf>
    <xf numFmtId="38" fontId="28" fillId="24" borderId="36" xfId="34" applyFont="1" applyFill="1" applyBorder="1" applyAlignment="1">
      <alignment horizontal="right" vertical="center" shrinkToFit="1"/>
    </xf>
    <xf numFmtId="0" fontId="50" fillId="26" borderId="0" xfId="46" applyFont="1" applyFill="1" applyAlignment="1">
      <alignment vertical="center" shrinkToFit="1"/>
    </xf>
    <xf numFmtId="0" fontId="7" fillId="26" borderId="0" xfId="46" applyFont="1" applyFill="1" applyAlignment="1">
      <alignment vertical="center" shrinkToFit="1"/>
    </xf>
    <xf numFmtId="176" fontId="6" fillId="24" borderId="0" xfId="34" applyNumberFormat="1" applyFont="1" applyFill="1" applyBorder="1" applyAlignment="1">
      <alignment vertical="center" shrinkToFit="1"/>
    </xf>
    <xf numFmtId="38" fontId="6" fillId="24" borderId="0" xfId="34" applyFont="1" applyFill="1" applyBorder="1" applyAlignment="1">
      <alignment horizontal="center" vertical="center" shrinkToFit="1"/>
    </xf>
    <xf numFmtId="38" fontId="6" fillId="24" borderId="19" xfId="34" applyFont="1" applyFill="1" applyBorder="1" applyAlignment="1">
      <alignment horizontal="center" vertical="center" shrinkToFit="1"/>
    </xf>
    <xf numFmtId="0" fontId="6" fillId="24" borderId="36" xfId="46" applyNumberFormat="1" applyFont="1" applyFill="1" applyBorder="1" applyAlignment="1">
      <alignment horizontal="center" vertical="center" shrinkToFit="1"/>
    </xf>
    <xf numFmtId="0" fontId="37" fillId="26" borderId="0" xfId="46" applyFont="1" applyFill="1"/>
    <xf numFmtId="0" fontId="7" fillId="26" borderId="27" xfId="46" applyFont="1" applyFill="1" applyBorder="1" applyAlignment="1">
      <alignment horizontal="left"/>
    </xf>
    <xf numFmtId="0" fontId="7" fillId="26" borderId="27" xfId="46" applyFont="1" applyFill="1" applyBorder="1" applyAlignment="1">
      <alignment horizontal="center"/>
    </xf>
    <xf numFmtId="0" fontId="7" fillId="26" borderId="26" xfId="46" applyFont="1" applyFill="1" applyBorder="1" applyAlignment="1">
      <alignment horizontal="center"/>
    </xf>
    <xf numFmtId="0" fontId="7" fillId="26" borderId="23" xfId="46" applyFont="1" applyFill="1" applyBorder="1" applyAlignment="1">
      <alignment shrinkToFit="1"/>
    </xf>
    <xf numFmtId="0" fontId="7" fillId="26" borderId="0" xfId="46" applyFont="1" applyFill="1" applyBorder="1" applyAlignment="1">
      <alignment shrinkToFit="1"/>
    </xf>
    <xf numFmtId="0" fontId="7" fillId="26" borderId="26" xfId="46" applyFont="1" applyFill="1" applyBorder="1" applyAlignment="1">
      <alignment horizontal="center" shrinkToFit="1"/>
    </xf>
    <xf numFmtId="0" fontId="7" fillId="26" borderId="22" xfId="46" applyFont="1" applyFill="1" applyBorder="1" applyAlignment="1">
      <alignment shrinkToFit="1"/>
    </xf>
    <xf numFmtId="38" fontId="7" fillId="26" borderId="23" xfId="34" applyFont="1" applyFill="1" applyBorder="1" applyAlignment="1">
      <alignment horizontal="center" shrinkToFit="1"/>
    </xf>
    <xf numFmtId="38" fontId="7" fillId="26" borderId="0" xfId="34" applyFont="1" applyFill="1" applyBorder="1" applyAlignment="1">
      <alignment horizontal="center" shrinkToFit="1"/>
    </xf>
    <xf numFmtId="38" fontId="7" fillId="26" borderId="22" xfId="46" applyNumberFormat="1" applyFont="1" applyFill="1" applyBorder="1" applyAlignment="1">
      <alignment horizontal="center" shrinkToFit="1"/>
    </xf>
    <xf numFmtId="0" fontId="7" fillId="26" borderId="23" xfId="46" applyFont="1" applyFill="1" applyBorder="1" applyAlignment="1">
      <alignment horizontal="center" shrinkToFit="1"/>
    </xf>
    <xf numFmtId="0" fontId="7" fillId="26" borderId="22" xfId="46" applyFont="1" applyFill="1" applyBorder="1" applyAlignment="1">
      <alignment horizontal="center" shrinkToFit="1"/>
    </xf>
    <xf numFmtId="0" fontId="7" fillId="26" borderId="28" xfId="46" applyFont="1" applyFill="1" applyBorder="1" applyAlignment="1">
      <alignment shrinkToFit="1"/>
    </xf>
    <xf numFmtId="0" fontId="7" fillId="26" borderId="27" xfId="46" applyFont="1" applyFill="1" applyBorder="1" applyAlignment="1">
      <alignment shrinkToFit="1"/>
    </xf>
    <xf numFmtId="0" fontId="7" fillId="26" borderId="26" xfId="46" applyFont="1" applyFill="1" applyBorder="1" applyAlignment="1">
      <alignment shrinkToFit="1"/>
    </xf>
    <xf numFmtId="0" fontId="7" fillId="26" borderId="17" xfId="46" applyFont="1" applyFill="1" applyBorder="1" applyAlignment="1">
      <alignment shrinkToFit="1"/>
    </xf>
    <xf numFmtId="0" fontId="7" fillId="26" borderId="16" xfId="46" applyFont="1" applyFill="1" applyBorder="1" applyAlignment="1">
      <alignment shrinkToFit="1"/>
    </xf>
    <xf numFmtId="0" fontId="7" fillId="26" borderId="17" xfId="46" applyFont="1" applyFill="1" applyBorder="1" applyAlignment="1">
      <alignment horizontal="center" shrinkToFit="1"/>
    </xf>
    <xf numFmtId="0" fontId="7" fillId="26" borderId="16" xfId="46" applyFont="1" applyFill="1" applyBorder="1" applyAlignment="1">
      <alignment horizontal="center" shrinkToFit="1"/>
    </xf>
    <xf numFmtId="0" fontId="7" fillId="26" borderId="15" xfId="46" applyFont="1" applyFill="1" applyBorder="1" applyAlignment="1">
      <alignment horizontal="center" shrinkToFit="1"/>
    </xf>
    <xf numFmtId="0" fontId="7" fillId="26" borderId="15" xfId="46" applyFont="1" applyFill="1" applyBorder="1" applyAlignment="1">
      <alignment shrinkToFit="1"/>
    </xf>
    <xf numFmtId="38" fontId="7" fillId="26" borderId="23" xfId="34" applyFont="1" applyFill="1" applyBorder="1" applyAlignment="1">
      <alignment shrinkToFit="1"/>
    </xf>
    <xf numFmtId="38" fontId="7" fillId="26" borderId="0" xfId="34" applyFont="1" applyFill="1" applyBorder="1" applyAlignment="1">
      <alignment shrinkToFit="1"/>
    </xf>
    <xf numFmtId="38" fontId="7" fillId="26" borderId="22" xfId="46" applyNumberFormat="1" applyFont="1" applyFill="1" applyBorder="1" applyAlignment="1">
      <alignment shrinkToFit="1"/>
    </xf>
    <xf numFmtId="38" fontId="7" fillId="26" borderId="28" xfId="34" applyFont="1" applyFill="1" applyBorder="1" applyAlignment="1">
      <alignment shrinkToFit="1"/>
    </xf>
    <xf numFmtId="38" fontId="7" fillId="26" borderId="27" xfId="34" applyFont="1" applyFill="1" applyBorder="1" applyAlignment="1">
      <alignment shrinkToFit="1"/>
    </xf>
    <xf numFmtId="38" fontId="7" fillId="26" borderId="17" xfId="34" applyFont="1" applyFill="1" applyBorder="1" applyAlignment="1">
      <alignment shrinkToFit="1"/>
    </xf>
    <xf numFmtId="38" fontId="7" fillId="26" borderId="16" xfId="34" applyFont="1" applyFill="1" applyBorder="1" applyAlignment="1">
      <alignment shrinkToFit="1"/>
    </xf>
    <xf numFmtId="0" fontId="30" fillId="26" borderId="0" xfId="46" applyFont="1" applyFill="1" applyAlignment="1">
      <alignment vertical="center"/>
    </xf>
    <xf numFmtId="0" fontId="31" fillId="26" borderId="25" xfId="46" applyFont="1" applyFill="1" applyBorder="1" applyAlignment="1">
      <alignment horizontal="center" vertical="center"/>
    </xf>
    <xf numFmtId="0" fontId="30" fillId="26" borderId="27" xfId="46" applyFont="1" applyFill="1" applyBorder="1" applyAlignment="1">
      <alignment horizontal="left"/>
    </xf>
    <xf numFmtId="0" fontId="30" fillId="26" borderId="27" xfId="46" applyFont="1" applyFill="1" applyBorder="1" applyAlignment="1">
      <alignment horizontal="center"/>
    </xf>
    <xf numFmtId="0" fontId="30" fillId="26" borderId="26" xfId="46" applyFont="1" applyFill="1" applyBorder="1" applyAlignment="1">
      <alignment horizontal="center"/>
    </xf>
    <xf numFmtId="0" fontId="30" fillId="26" borderId="23" xfId="46" applyFont="1" applyFill="1" applyBorder="1" applyAlignment="1">
      <alignment shrinkToFit="1"/>
    </xf>
    <xf numFmtId="0" fontId="30" fillId="26" borderId="0" xfId="46" applyFont="1" applyFill="1" applyBorder="1" applyAlignment="1">
      <alignment shrinkToFit="1"/>
    </xf>
    <xf numFmtId="38" fontId="30" fillId="26" borderId="23" xfId="34" applyFont="1" applyFill="1" applyBorder="1" applyAlignment="1">
      <alignment shrinkToFit="1"/>
    </xf>
    <xf numFmtId="38" fontId="30" fillId="26" borderId="0" xfId="34" applyFont="1" applyFill="1" applyBorder="1" applyAlignment="1">
      <alignment shrinkToFit="1"/>
    </xf>
    <xf numFmtId="0" fontId="30" fillId="26" borderId="22" xfId="46" applyFont="1" applyFill="1" applyBorder="1" applyAlignment="1">
      <alignment shrinkToFit="1"/>
    </xf>
    <xf numFmtId="0" fontId="30" fillId="26" borderId="28" xfId="46" applyFont="1" applyFill="1" applyBorder="1" applyAlignment="1">
      <alignment shrinkToFit="1"/>
    </xf>
    <xf numFmtId="0" fontId="30" fillId="26" borderId="27" xfId="46" applyFont="1" applyFill="1" applyBorder="1" applyAlignment="1">
      <alignment shrinkToFit="1"/>
    </xf>
    <xf numFmtId="38" fontId="30" fillId="26" borderId="28" xfId="34" applyFont="1" applyFill="1" applyBorder="1" applyAlignment="1">
      <alignment shrinkToFit="1"/>
    </xf>
    <xf numFmtId="38" fontId="30" fillId="26" borderId="27" xfId="34" applyFont="1" applyFill="1" applyBorder="1" applyAlignment="1">
      <alignment shrinkToFit="1"/>
    </xf>
    <xf numFmtId="0" fontId="30" fillId="26" borderId="26" xfId="46" applyFont="1" applyFill="1" applyBorder="1" applyAlignment="1">
      <alignment shrinkToFit="1"/>
    </xf>
    <xf numFmtId="0" fontId="30" fillId="26" borderId="17" xfId="46" applyFont="1" applyFill="1" applyBorder="1" applyAlignment="1">
      <alignment shrinkToFit="1"/>
    </xf>
    <xf numFmtId="0" fontId="30" fillId="26" borderId="16" xfId="46" applyFont="1" applyFill="1" applyBorder="1" applyAlignment="1">
      <alignment shrinkToFit="1"/>
    </xf>
    <xf numFmtId="38" fontId="30" fillId="26" borderId="17" xfId="34" applyFont="1" applyFill="1" applyBorder="1" applyAlignment="1">
      <alignment shrinkToFit="1"/>
    </xf>
    <xf numFmtId="38" fontId="30" fillId="26" borderId="16" xfId="34" applyFont="1" applyFill="1" applyBorder="1" applyAlignment="1">
      <alignment shrinkToFit="1"/>
    </xf>
    <xf numFmtId="0" fontId="30" fillId="26" borderId="15" xfId="46" applyFont="1" applyFill="1" applyBorder="1" applyAlignment="1">
      <alignment shrinkToFit="1"/>
    </xf>
    <xf numFmtId="0" fontId="30" fillId="26" borderId="0" xfId="46" applyFont="1" applyFill="1" applyBorder="1" applyAlignment="1">
      <alignment horizontal="center"/>
    </xf>
    <xf numFmtId="0" fontId="30" fillId="26" borderId="0" xfId="46" applyFont="1" applyFill="1" applyBorder="1" applyAlignment="1">
      <alignment horizontal="center" shrinkToFit="1"/>
    </xf>
    <xf numFmtId="0" fontId="52" fillId="26" borderId="0" xfId="46" applyFont="1" applyFill="1" applyAlignment="1">
      <alignment vertical="center"/>
    </xf>
    <xf numFmtId="0" fontId="53" fillId="26" borderId="0" xfId="46" applyFont="1" applyFill="1" applyAlignment="1">
      <alignment vertical="center"/>
    </xf>
    <xf numFmtId="0" fontId="54" fillId="26" borderId="0" xfId="46" applyFont="1" applyFill="1" applyAlignment="1">
      <alignment vertical="center"/>
    </xf>
    <xf numFmtId="0" fontId="39" fillId="26" borderId="0" xfId="46" applyFont="1" applyFill="1" applyAlignment="1">
      <alignment vertical="center"/>
    </xf>
    <xf numFmtId="0" fontId="55" fillId="26" borderId="0" xfId="46" applyFont="1" applyFill="1" applyAlignment="1">
      <alignment vertical="center"/>
    </xf>
    <xf numFmtId="0" fontId="39" fillId="26" borderId="0" xfId="46" applyFont="1" applyFill="1" applyAlignment="1">
      <alignment horizontal="left" vertical="center"/>
    </xf>
    <xf numFmtId="0" fontId="10" fillId="26" borderId="0" xfId="46" applyFont="1" applyFill="1" applyAlignment="1">
      <alignment horizontal="left" vertical="center"/>
    </xf>
    <xf numFmtId="0" fontId="47" fillId="26" borderId="0" xfId="46" applyFont="1" applyFill="1" applyAlignment="1">
      <alignment vertical="center"/>
    </xf>
    <xf numFmtId="0" fontId="56" fillId="26" borderId="0" xfId="46" applyFont="1" applyFill="1" applyAlignment="1">
      <alignment vertical="center"/>
    </xf>
    <xf numFmtId="0" fontId="10" fillId="26" borderId="0" xfId="46" applyFont="1" applyFill="1" applyAlignment="1">
      <alignment horizontal="left" vertical="center" shrinkToFit="1"/>
    </xf>
    <xf numFmtId="0" fontId="27" fillId="26" borderId="0" xfId="0" applyFont="1" applyFill="1" applyAlignment="1">
      <alignment vertical="center"/>
    </xf>
    <xf numFmtId="176" fontId="0" fillId="26" borderId="0" xfId="0" applyNumberFormat="1" applyFill="1" applyBorder="1" applyAlignment="1">
      <alignment vertical="center" shrinkToFit="1"/>
    </xf>
    <xf numFmtId="0" fontId="10" fillId="26" borderId="0" xfId="0" applyFont="1" applyFill="1" applyAlignment="1">
      <alignment shrinkToFit="1"/>
    </xf>
    <xf numFmtId="176" fontId="0" fillId="26" borderId="0" xfId="0" applyNumberFormat="1" applyFill="1" applyBorder="1" applyAlignment="1">
      <alignment horizontal="center" vertical="center" shrinkToFit="1"/>
    </xf>
    <xf numFmtId="0" fontId="57" fillId="26" borderId="0" xfId="46" applyFont="1" applyFill="1" applyBorder="1" applyAlignment="1">
      <alignment horizontal="left" vertical="center" shrinkToFit="1"/>
    </xf>
    <xf numFmtId="0" fontId="58" fillId="26" borderId="0" xfId="46" applyFont="1" applyFill="1" applyBorder="1" applyAlignment="1">
      <alignment horizontal="left" vertical="center" shrinkToFit="1"/>
    </xf>
    <xf numFmtId="0" fontId="6" fillId="26" borderId="0" xfId="46" applyFont="1" applyFill="1" applyBorder="1" applyAlignment="1">
      <alignment horizontal="center" vertical="center" shrinkToFit="1"/>
    </xf>
    <xf numFmtId="0" fontId="31" fillId="26" borderId="0" xfId="0" applyFont="1" applyFill="1" applyBorder="1"/>
    <xf numFmtId="0" fontId="32" fillId="26" borderId="0" xfId="0" applyFont="1" applyFill="1" applyBorder="1" applyAlignment="1">
      <alignment vertical="center"/>
    </xf>
    <xf numFmtId="0" fontId="27" fillId="26" borderId="0" xfId="0" applyFont="1" applyFill="1"/>
    <xf numFmtId="0" fontId="6" fillId="26" borderId="88" xfId="46" applyFont="1" applyFill="1" applyBorder="1" applyAlignment="1">
      <alignment vertical="center" shrinkToFit="1"/>
    </xf>
    <xf numFmtId="0" fontId="6" fillId="24" borderId="0" xfId="46" applyFont="1" applyFill="1" applyBorder="1" applyAlignment="1">
      <alignment horizontal="center" vertical="center" shrinkToFit="1"/>
    </xf>
    <xf numFmtId="0" fontId="6" fillId="26" borderId="36" xfId="46" applyNumberFormat="1" applyFont="1" applyFill="1" applyBorder="1" applyAlignment="1">
      <alignment horizontal="center" vertical="center" shrinkToFit="1"/>
    </xf>
    <xf numFmtId="0" fontId="6" fillId="26" borderId="35" xfId="46" applyFont="1" applyFill="1" applyBorder="1" applyAlignment="1">
      <alignment horizontal="left" vertical="center" shrinkToFit="1"/>
    </xf>
    <xf numFmtId="0" fontId="60" fillId="24" borderId="19" xfId="46" applyFont="1" applyFill="1" applyBorder="1" applyAlignment="1">
      <alignment vertical="center"/>
    </xf>
    <xf numFmtId="178" fontId="27" fillId="24" borderId="0" xfId="46" applyNumberFormat="1" applyFont="1" applyFill="1" applyBorder="1" applyAlignment="1">
      <alignment vertical="center"/>
    </xf>
    <xf numFmtId="0" fontId="45" fillId="24" borderId="0" xfId="46" applyFont="1" applyFill="1" applyBorder="1" applyAlignment="1">
      <alignment vertical="center" shrinkToFit="1"/>
    </xf>
    <xf numFmtId="0" fontId="26" fillId="24" borderId="0" xfId="46" applyFont="1" applyFill="1" applyBorder="1" applyAlignment="1">
      <alignment vertical="center" shrinkToFit="1"/>
    </xf>
    <xf numFmtId="0" fontId="45" fillId="24" borderId="0" xfId="46" applyFont="1" applyFill="1" applyBorder="1" applyAlignment="1">
      <alignment vertical="center"/>
    </xf>
    <xf numFmtId="0" fontId="10" fillId="24" borderId="0" xfId="46" applyFont="1" applyFill="1" applyBorder="1" applyAlignment="1">
      <alignment vertical="center"/>
    </xf>
    <xf numFmtId="176" fontId="6" fillId="24" borderId="91" xfId="34" applyNumberFormat="1" applyFont="1" applyFill="1" applyBorder="1" applyAlignment="1">
      <alignment vertical="center" shrinkToFit="1"/>
    </xf>
    <xf numFmtId="38" fontId="6" fillId="24" borderId="88" xfId="34" applyFont="1" applyFill="1" applyBorder="1" applyAlignment="1">
      <alignment horizontal="center" vertical="center" shrinkToFit="1"/>
    </xf>
    <xf numFmtId="0" fontId="61" fillId="24" borderId="0" xfId="0" applyFont="1" applyFill="1" applyBorder="1" applyAlignment="1">
      <alignment vertical="center" shrinkToFit="1"/>
    </xf>
    <xf numFmtId="0" fontId="62" fillId="24" borderId="0" xfId="0" applyFont="1" applyFill="1" applyBorder="1" applyAlignment="1">
      <alignment vertical="center" shrinkToFit="1"/>
    </xf>
    <xf numFmtId="0" fontId="62" fillId="26" borderId="0" xfId="0" applyFont="1" applyFill="1" applyBorder="1" applyAlignment="1">
      <alignment vertical="center" shrinkToFit="1"/>
    </xf>
    <xf numFmtId="0" fontId="62" fillId="24" borderId="35" xfId="46" applyFont="1" applyFill="1" applyBorder="1" applyAlignment="1">
      <alignment vertical="center" shrinkToFit="1"/>
    </xf>
    <xf numFmtId="38" fontId="62" fillId="24" borderId="0" xfId="34" applyFont="1" applyFill="1" applyBorder="1" applyAlignment="1">
      <alignment horizontal="center" vertical="center" shrinkToFit="1"/>
    </xf>
    <xf numFmtId="38" fontId="62" fillId="24" borderId="88" xfId="34" applyFont="1" applyFill="1" applyBorder="1" applyAlignment="1">
      <alignment horizontal="center" vertical="center" shrinkToFit="1"/>
    </xf>
    <xf numFmtId="0" fontId="62" fillId="24" borderId="20" xfId="46" applyFont="1" applyFill="1" applyBorder="1" applyAlignment="1">
      <alignment vertical="center" shrinkToFit="1"/>
    </xf>
    <xf numFmtId="38" fontId="62" fillId="24" borderId="19" xfId="34" applyFont="1" applyFill="1" applyBorder="1" applyAlignment="1">
      <alignment horizontal="center" vertical="center" shrinkToFit="1"/>
    </xf>
    <xf numFmtId="176" fontId="6" fillId="26" borderId="91" xfId="46" applyNumberFormat="1" applyFont="1" applyFill="1" applyBorder="1" applyAlignment="1">
      <alignment vertical="center" shrinkToFit="1"/>
    </xf>
    <xf numFmtId="0" fontId="6" fillId="24" borderId="78" xfId="46" applyFont="1" applyFill="1" applyBorder="1" applyAlignment="1">
      <alignment horizontal="center" vertical="center" shrinkToFit="1"/>
    </xf>
    <xf numFmtId="0" fontId="63" fillId="24" borderId="0" xfId="0" applyFont="1" applyFill="1" applyBorder="1" applyAlignment="1">
      <alignment vertical="center"/>
    </xf>
    <xf numFmtId="0" fontId="52" fillId="26" borderId="19" xfId="46" applyFont="1" applyFill="1" applyBorder="1" applyAlignment="1">
      <alignment vertical="center" shrinkToFit="1"/>
    </xf>
    <xf numFmtId="0" fontId="59" fillId="26" borderId="0" xfId="49" applyFont="1" applyFill="1" applyBorder="1" applyAlignment="1">
      <alignment vertical="center"/>
    </xf>
    <xf numFmtId="0" fontId="52" fillId="26" borderId="78" xfId="46" applyFont="1" applyFill="1" applyBorder="1" applyAlignment="1">
      <alignment vertical="center" shrinkToFit="1"/>
    </xf>
    <xf numFmtId="0" fontId="6" fillId="26" borderId="25" xfId="46" applyFont="1" applyFill="1" applyBorder="1" applyAlignment="1">
      <alignment horizontal="left" vertical="center" shrinkToFit="1"/>
    </xf>
    <xf numFmtId="0" fontId="10" fillId="26" borderId="0" xfId="49" applyFont="1" applyFill="1" applyBorder="1" applyAlignment="1">
      <alignment horizontal="right" vertical="center"/>
    </xf>
    <xf numFmtId="0" fontId="6" fillId="26" borderId="48" xfId="46" applyFont="1" applyFill="1" applyBorder="1" applyAlignment="1">
      <alignment vertical="center" shrinkToFit="1"/>
    </xf>
    <xf numFmtId="176" fontId="6" fillId="26" borderId="37" xfId="46" applyNumberFormat="1" applyFont="1" applyFill="1" applyBorder="1" applyAlignment="1">
      <alignment vertical="center" shrinkToFit="1"/>
    </xf>
    <xf numFmtId="176" fontId="6" fillId="26" borderId="0" xfId="46" applyNumberFormat="1" applyFont="1" applyFill="1" applyBorder="1" applyAlignment="1">
      <alignment vertical="top" shrinkToFit="1"/>
    </xf>
    <xf numFmtId="176" fontId="6" fillId="24" borderId="91" xfId="46" applyNumberFormat="1" applyFont="1" applyFill="1" applyBorder="1" applyAlignment="1">
      <alignment vertical="center" shrinkToFit="1"/>
    </xf>
    <xf numFmtId="0" fontId="6" fillId="26" borderId="88" xfId="46" applyNumberFormat="1" applyFont="1" applyFill="1" applyBorder="1" applyAlignment="1">
      <alignment horizontal="center" vertical="center" shrinkToFit="1"/>
    </xf>
    <xf numFmtId="176" fontId="6" fillId="26" borderId="91" xfId="33" applyNumberFormat="1" applyFont="1" applyFill="1" applyBorder="1" applyAlignment="1">
      <alignment vertical="center" shrinkToFit="1"/>
    </xf>
    <xf numFmtId="38" fontId="0" fillId="26" borderId="49" xfId="33" applyFont="1" applyFill="1" applyBorder="1" applyAlignment="1">
      <alignment horizontal="center" vertical="center" shrinkToFit="1"/>
    </xf>
    <xf numFmtId="38" fontId="0" fillId="26" borderId="50" xfId="33" applyFont="1" applyFill="1" applyBorder="1" applyAlignment="1">
      <alignment horizontal="center" vertical="center" shrinkToFit="1"/>
    </xf>
    <xf numFmtId="0" fontId="6" fillId="24" borderId="19" xfId="46" applyFont="1" applyFill="1" applyBorder="1" applyAlignment="1">
      <alignment horizontal="center" vertical="center" shrinkToFit="1"/>
    </xf>
    <xf numFmtId="0" fontId="7" fillId="24" borderId="40" xfId="46" applyFont="1" applyFill="1" applyBorder="1" applyAlignment="1">
      <alignment horizontal="center" shrinkToFit="1"/>
    </xf>
    <xf numFmtId="0" fontId="7" fillId="24" borderId="39" xfId="46" applyFont="1" applyFill="1" applyBorder="1" applyAlignment="1">
      <alignment horizontal="center" shrinkToFit="1"/>
    </xf>
    <xf numFmtId="0" fontId="7" fillId="24" borderId="31" xfId="46" applyFont="1" applyFill="1" applyBorder="1" applyAlignment="1">
      <alignment horizontal="right" vertical="center" shrinkToFit="1"/>
    </xf>
    <xf numFmtId="0" fontId="7" fillId="24" borderId="0" xfId="46" applyFont="1" applyFill="1" applyBorder="1" applyAlignment="1">
      <alignment horizontal="right" vertical="center" shrinkToFit="1"/>
    </xf>
    <xf numFmtId="0" fontId="7" fillId="24" borderId="19" xfId="46" applyFont="1" applyFill="1" applyBorder="1" applyAlignment="1">
      <alignment horizontal="right" vertical="center" shrinkToFit="1"/>
    </xf>
    <xf numFmtId="0" fontId="6" fillId="26" borderId="0" xfId="46" applyFont="1" applyFill="1" applyBorder="1" applyAlignment="1">
      <alignment horizontal="center" vertical="center"/>
    </xf>
    <xf numFmtId="0" fontId="33" fillId="26" borderId="14" xfId="51" applyFont="1" applyFill="1" applyBorder="1" applyAlignment="1">
      <alignment horizontal="center" vertical="center" shrinkToFit="1"/>
    </xf>
    <xf numFmtId="0" fontId="30" fillId="26" borderId="40" xfId="46" applyFont="1" applyFill="1" applyBorder="1" applyAlignment="1">
      <alignment horizontal="center" shrinkToFit="1"/>
    </xf>
    <xf numFmtId="0" fontId="30" fillId="26" borderId="39" xfId="46" applyFont="1" applyFill="1" applyBorder="1" applyAlignment="1">
      <alignment horizontal="center" shrinkToFit="1"/>
    </xf>
    <xf numFmtId="0" fontId="30" fillId="26" borderId="38" xfId="46" applyFont="1" applyFill="1" applyBorder="1" applyAlignment="1">
      <alignment horizontal="center" shrinkToFit="1"/>
    </xf>
    <xf numFmtId="0" fontId="7" fillId="26" borderId="40" xfId="46" applyFont="1" applyFill="1" applyBorder="1" applyAlignment="1">
      <alignment horizontal="center" shrinkToFit="1"/>
    </xf>
    <xf numFmtId="0" fontId="7" fillId="26" borderId="39" xfId="46" applyFont="1" applyFill="1" applyBorder="1" applyAlignment="1">
      <alignment horizontal="center" shrinkToFit="1"/>
    </xf>
    <xf numFmtId="0" fontId="7" fillId="26" borderId="38" xfId="46" applyFont="1" applyFill="1" applyBorder="1" applyAlignment="1">
      <alignment horizontal="center" shrinkToFit="1"/>
    </xf>
    <xf numFmtId="0" fontId="7" fillId="26" borderId="28" xfId="46" applyFont="1" applyFill="1" applyBorder="1" applyAlignment="1">
      <alignment horizontal="center" shrinkToFit="1"/>
    </xf>
    <xf numFmtId="0" fontId="7" fillId="26" borderId="27" xfId="46" applyFont="1" applyFill="1" applyBorder="1" applyAlignment="1">
      <alignment horizontal="center" shrinkToFit="1"/>
    </xf>
    <xf numFmtId="0" fontId="10" fillId="26" borderId="25" xfId="49" applyFont="1" applyFill="1" applyBorder="1" applyAlignment="1">
      <alignment vertical="center"/>
    </xf>
    <xf numFmtId="0" fontId="6" fillId="24" borderId="88" xfId="46" applyNumberFormat="1" applyFont="1" applyFill="1" applyBorder="1" applyAlignment="1">
      <alignment horizontal="center" vertical="center" shrinkToFit="1"/>
    </xf>
    <xf numFmtId="0" fontId="10" fillId="26" borderId="74" xfId="49" applyNumberFormat="1" applyFont="1" applyFill="1" applyBorder="1" applyAlignment="1">
      <alignment vertical="center" shrinkToFit="1"/>
    </xf>
    <xf numFmtId="0" fontId="10" fillId="26" borderId="98" xfId="49" applyNumberFormat="1" applyFont="1" applyFill="1" applyBorder="1" applyAlignment="1">
      <alignment vertical="center" shrinkToFit="1"/>
    </xf>
    <xf numFmtId="0" fontId="10" fillId="26" borderId="105" xfId="49" applyNumberFormat="1" applyFont="1" applyFill="1" applyBorder="1" applyAlignment="1">
      <alignment vertical="center" shrinkToFit="1"/>
    </xf>
    <xf numFmtId="0" fontId="10" fillId="26" borderId="101" xfId="49" applyNumberFormat="1" applyFont="1" applyFill="1" applyBorder="1" applyAlignment="1">
      <alignment vertical="center" shrinkToFit="1"/>
    </xf>
    <xf numFmtId="0" fontId="10" fillId="26" borderId="104" xfId="49" applyNumberFormat="1" applyFont="1" applyFill="1" applyBorder="1" applyAlignment="1">
      <alignment vertical="center" shrinkToFit="1"/>
    </xf>
    <xf numFmtId="0" fontId="10" fillId="26" borderId="51" xfId="49" applyNumberFormat="1" applyFont="1" applyFill="1" applyBorder="1" applyAlignment="1">
      <alignment vertical="center" shrinkToFit="1"/>
    </xf>
    <xf numFmtId="0" fontId="7" fillId="28" borderId="86" xfId="49" applyFont="1" applyFill="1" applyBorder="1" applyAlignment="1">
      <alignment vertical="center" shrinkToFit="1"/>
    </xf>
    <xf numFmtId="0" fontId="7" fillId="28" borderId="81" xfId="49" applyFont="1" applyFill="1" applyBorder="1" applyAlignment="1">
      <alignment vertical="center" shrinkToFit="1"/>
    </xf>
    <xf numFmtId="0" fontId="7" fillId="28" borderId="85" xfId="49" applyFont="1" applyFill="1" applyBorder="1" applyAlignment="1">
      <alignment vertical="center" shrinkToFit="1"/>
    </xf>
    <xf numFmtId="0" fontId="7" fillId="28" borderId="80" xfId="49" applyFont="1" applyFill="1" applyBorder="1" applyAlignment="1">
      <alignment vertical="center" shrinkToFit="1"/>
    </xf>
    <xf numFmtId="0" fontId="7" fillId="28" borderId="75" xfId="49" applyFont="1" applyFill="1" applyBorder="1" applyAlignment="1">
      <alignment vertical="center" shrinkToFit="1"/>
    </xf>
    <xf numFmtId="0" fontId="7" fillId="28" borderId="84" xfId="49" applyFont="1" applyFill="1" applyBorder="1" applyAlignment="1">
      <alignment vertical="center" shrinkToFit="1"/>
    </xf>
    <xf numFmtId="0" fontId="7" fillId="28" borderId="79" xfId="49" applyFont="1" applyFill="1" applyBorder="1" applyAlignment="1">
      <alignment vertical="center" shrinkToFit="1"/>
    </xf>
    <xf numFmtId="0" fontId="7" fillId="28" borderId="77" xfId="49" applyFont="1" applyFill="1" applyBorder="1" applyAlignment="1">
      <alignment vertical="center" shrinkToFit="1"/>
    </xf>
    <xf numFmtId="0" fontId="7" fillId="28" borderId="43" xfId="49" applyFont="1" applyFill="1" applyBorder="1" applyAlignment="1">
      <alignment vertical="center" shrinkToFit="1"/>
    </xf>
    <xf numFmtId="0" fontId="7" fillId="28" borderId="76" xfId="49" applyFont="1" applyFill="1" applyBorder="1" applyAlignment="1">
      <alignment vertical="center" shrinkToFit="1"/>
    </xf>
    <xf numFmtId="0" fontId="7" fillId="26" borderId="77" xfId="49" applyFont="1" applyFill="1" applyBorder="1" applyAlignment="1">
      <alignment horizontal="right" vertical="center" shrinkToFit="1"/>
    </xf>
    <xf numFmtId="0" fontId="7" fillId="26" borderId="43" xfId="49" applyFont="1" applyFill="1" applyBorder="1" applyAlignment="1">
      <alignment horizontal="right" vertical="center" shrinkToFit="1"/>
    </xf>
    <xf numFmtId="0" fontId="7" fillId="26" borderId="0" xfId="49" applyFont="1" applyFill="1" applyBorder="1" applyAlignment="1">
      <alignment vertical="center" shrinkToFit="1"/>
    </xf>
    <xf numFmtId="0" fontId="7" fillId="28" borderId="0" xfId="49" applyFont="1" applyFill="1" applyBorder="1" applyAlignment="1">
      <alignment vertical="center" shrinkToFit="1"/>
    </xf>
    <xf numFmtId="0" fontId="7" fillId="28" borderId="82" xfId="49" applyFont="1" applyFill="1" applyBorder="1" applyAlignment="1">
      <alignment vertical="center" shrinkToFit="1"/>
    </xf>
    <xf numFmtId="0" fontId="7" fillId="26" borderId="75" xfId="49" applyFont="1" applyFill="1" applyBorder="1" applyAlignment="1">
      <alignment horizontal="right" vertical="center" shrinkToFit="1"/>
    </xf>
    <xf numFmtId="0" fontId="7" fillId="26" borderId="76" xfId="49" applyFont="1" applyFill="1" applyBorder="1" applyAlignment="1">
      <alignment horizontal="right" vertical="center" shrinkToFit="1"/>
    </xf>
    <xf numFmtId="176" fontId="6" fillId="24" borderId="29" xfId="34" applyNumberFormat="1" applyFont="1" applyFill="1" applyBorder="1" applyAlignment="1">
      <alignment vertical="center" shrinkToFit="1"/>
    </xf>
    <xf numFmtId="176" fontId="6" fillId="24" borderId="10" xfId="34" applyNumberFormat="1" applyFont="1" applyFill="1" applyBorder="1" applyAlignment="1">
      <alignment vertical="center" shrinkToFit="1"/>
    </xf>
    <xf numFmtId="0" fontId="6" fillId="24" borderId="30" xfId="46" applyFont="1" applyFill="1" applyBorder="1" applyAlignment="1">
      <alignment horizontal="left" vertical="center" shrinkToFit="1"/>
    </xf>
    <xf numFmtId="0" fontId="27" fillId="26" borderId="52" xfId="49" applyFont="1" applyFill="1" applyBorder="1" applyAlignment="1">
      <alignment shrinkToFit="1"/>
    </xf>
    <xf numFmtId="0" fontId="7" fillId="28" borderId="106" xfId="49" applyFont="1" applyFill="1" applyBorder="1" applyAlignment="1">
      <alignment vertical="center" shrinkToFit="1"/>
    </xf>
    <xf numFmtId="0" fontId="7" fillId="28" borderId="107" xfId="49" applyFont="1" applyFill="1" applyBorder="1" applyAlignment="1">
      <alignment vertical="center" shrinkToFit="1"/>
    </xf>
    <xf numFmtId="0" fontId="7" fillId="28" borderId="108" xfId="49" applyFont="1" applyFill="1" applyBorder="1" applyAlignment="1">
      <alignment vertical="center" shrinkToFit="1"/>
    </xf>
    <xf numFmtId="0" fontId="7" fillId="28" borderId="109" xfId="49" applyFont="1" applyFill="1" applyBorder="1" applyAlignment="1">
      <alignment vertical="center" shrinkToFit="1"/>
    </xf>
    <xf numFmtId="0" fontId="7" fillId="28" borderId="110" xfId="49" applyFont="1" applyFill="1" applyBorder="1" applyAlignment="1">
      <alignment vertical="center" shrinkToFit="1"/>
    </xf>
    <xf numFmtId="0" fontId="7" fillId="28" borderId="111" xfId="49" applyFont="1" applyFill="1" applyBorder="1" applyAlignment="1">
      <alignment vertical="center" shrinkToFit="1"/>
    </xf>
    <xf numFmtId="0" fontId="7" fillId="28" borderId="112" xfId="49" applyFont="1" applyFill="1" applyBorder="1" applyAlignment="1">
      <alignment vertical="center" shrinkToFit="1"/>
    </xf>
    <xf numFmtId="0" fontId="7" fillId="26" borderId="110" xfId="49" applyFont="1" applyFill="1" applyBorder="1" applyAlignment="1">
      <alignment horizontal="right" vertical="center" shrinkToFit="1"/>
    </xf>
    <xf numFmtId="0" fontId="7" fillId="26" borderId="111" xfId="49" applyFont="1" applyFill="1" applyBorder="1" applyAlignment="1">
      <alignment horizontal="right" vertical="center" shrinkToFit="1"/>
    </xf>
    <xf numFmtId="0" fontId="45" fillId="26" borderId="113" xfId="49" applyFont="1" applyFill="1" applyBorder="1" applyAlignment="1">
      <alignment horizontal="right" vertical="center" shrinkToFit="1"/>
    </xf>
    <xf numFmtId="0" fontId="45" fillId="26" borderId="114" xfId="49" applyFont="1" applyFill="1" applyBorder="1" applyAlignment="1">
      <alignment vertical="center" shrinkToFit="1"/>
    </xf>
    <xf numFmtId="0" fontId="7" fillId="26" borderId="23" xfId="46" applyFont="1" applyFill="1" applyBorder="1" applyAlignment="1">
      <alignment horizontal="center" vertical="center" shrinkToFit="1"/>
    </xf>
    <xf numFmtId="0" fontId="7" fillId="26" borderId="0" xfId="46" applyFont="1" applyFill="1" applyAlignment="1">
      <alignment horizontal="center" vertical="center" shrinkToFit="1"/>
    </xf>
    <xf numFmtId="0" fontId="7" fillId="24" borderId="0" xfId="46" applyNumberFormat="1" applyFont="1" applyFill="1" applyBorder="1" applyAlignment="1">
      <alignment horizontal="center" vertical="center" shrinkToFit="1"/>
    </xf>
    <xf numFmtId="181" fontId="32" fillId="27" borderId="30" xfId="46" applyNumberFormat="1" applyFont="1" applyFill="1" applyBorder="1" applyAlignment="1">
      <alignment horizontal="center" vertical="center" shrinkToFit="1"/>
    </xf>
    <xf numFmtId="181" fontId="32" fillId="27" borderId="91" xfId="46" applyNumberFormat="1" applyFont="1" applyFill="1" applyBorder="1" applyAlignment="1">
      <alignment horizontal="center" vertical="center" shrinkToFit="1"/>
    </xf>
    <xf numFmtId="181" fontId="32" fillId="27" borderId="29" xfId="46" applyNumberFormat="1" applyFont="1" applyFill="1" applyBorder="1" applyAlignment="1">
      <alignment horizontal="center" vertical="center" shrinkToFit="1"/>
    </xf>
    <xf numFmtId="181" fontId="32" fillId="27" borderId="25" xfId="46" applyNumberFormat="1" applyFont="1" applyFill="1" applyBorder="1" applyAlignment="1">
      <alignment horizontal="center" vertical="center" shrinkToFit="1"/>
    </xf>
    <xf numFmtId="181" fontId="32" fillId="27" borderId="0" xfId="46" applyNumberFormat="1" applyFont="1" applyFill="1" applyBorder="1" applyAlignment="1">
      <alignment horizontal="center" vertical="center" shrinkToFit="1"/>
    </xf>
    <xf numFmtId="181" fontId="32" fillId="27" borderId="10" xfId="46" applyNumberFormat="1" applyFont="1" applyFill="1" applyBorder="1" applyAlignment="1">
      <alignment horizontal="center" vertical="center" shrinkToFit="1"/>
    </xf>
    <xf numFmtId="0" fontId="7" fillId="24" borderId="29" xfId="46" applyNumberFormat="1" applyFont="1" applyFill="1" applyBorder="1" applyAlignment="1">
      <alignment horizontal="center" vertical="center" shrinkToFit="1"/>
    </xf>
    <xf numFmtId="0" fontId="7" fillId="24" borderId="10" xfId="46" applyNumberFormat="1" applyFont="1" applyFill="1" applyBorder="1" applyAlignment="1">
      <alignment horizontal="center" vertical="center" shrinkToFit="1"/>
    </xf>
    <xf numFmtId="0" fontId="7" fillId="24" borderId="36" xfId="46" applyNumberFormat="1" applyFont="1" applyFill="1" applyBorder="1" applyAlignment="1">
      <alignment horizontal="center" vertical="center" shrinkToFit="1"/>
    </xf>
    <xf numFmtId="0" fontId="7" fillId="24" borderId="43" xfId="46" applyNumberFormat="1" applyFont="1" applyFill="1" applyBorder="1" applyAlignment="1">
      <alignment horizontal="center" vertical="center" shrinkToFit="1"/>
    </xf>
    <xf numFmtId="0" fontId="7" fillId="24" borderId="42" xfId="46" applyNumberFormat="1" applyFont="1" applyFill="1" applyBorder="1" applyAlignment="1">
      <alignment horizontal="center" vertical="center" shrinkToFit="1"/>
    </xf>
    <xf numFmtId="0" fontId="7" fillId="24" borderId="45" xfId="46" applyNumberFormat="1" applyFont="1" applyFill="1" applyBorder="1" applyAlignment="1">
      <alignment horizontal="center" vertical="center" shrinkToFit="1"/>
    </xf>
    <xf numFmtId="0" fontId="7" fillId="24" borderId="31" xfId="46" applyNumberFormat="1" applyFont="1" applyFill="1" applyBorder="1" applyAlignment="1">
      <alignment horizontal="center" vertical="center" shrinkToFit="1"/>
    </xf>
    <xf numFmtId="0" fontId="7" fillId="26" borderId="40" xfId="46" applyFont="1" applyFill="1" applyBorder="1" applyAlignment="1">
      <alignment horizontal="center"/>
    </xf>
    <xf numFmtId="0" fontId="7" fillId="26" borderId="39" xfId="46" applyFont="1" applyFill="1" applyBorder="1" applyAlignment="1">
      <alignment horizontal="center"/>
    </xf>
    <xf numFmtId="0" fontId="7" fillId="26" borderId="38" xfId="46" applyFont="1" applyFill="1" applyBorder="1" applyAlignment="1">
      <alignment horizontal="center"/>
    </xf>
    <xf numFmtId="0" fontId="6" fillId="24" borderId="25" xfId="46" applyFont="1" applyFill="1" applyBorder="1" applyAlignment="1">
      <alignment horizontal="center" vertical="center"/>
    </xf>
    <xf numFmtId="0" fontId="6" fillId="24" borderId="0" xfId="46" applyFont="1" applyFill="1" applyBorder="1" applyAlignment="1">
      <alignment horizontal="center" vertical="center"/>
    </xf>
    <xf numFmtId="0" fontId="6" fillId="24" borderId="10" xfId="46" applyFont="1" applyFill="1" applyBorder="1" applyAlignment="1">
      <alignment horizontal="center" vertical="center"/>
    </xf>
    <xf numFmtId="0" fontId="6" fillId="24" borderId="48" xfId="46" applyFont="1" applyFill="1" applyBorder="1" applyAlignment="1">
      <alignment horizontal="center" vertical="center"/>
    </xf>
    <xf numFmtId="0" fontId="6" fillId="24" borderId="37" xfId="46" applyFont="1" applyFill="1" applyBorder="1" applyAlignment="1">
      <alignment horizontal="center" vertical="center"/>
    </xf>
    <xf numFmtId="0" fontId="6" fillId="24" borderId="55" xfId="46" applyFont="1" applyFill="1" applyBorder="1" applyAlignment="1">
      <alignment horizontal="center" vertical="center"/>
    </xf>
    <xf numFmtId="0" fontId="7" fillId="26" borderId="28" xfId="46" applyFont="1" applyFill="1" applyBorder="1" applyAlignment="1">
      <alignment horizontal="center" shrinkToFit="1"/>
    </xf>
    <xf numFmtId="0" fontId="7" fillId="26" borderId="27" xfId="46" applyFont="1" applyFill="1" applyBorder="1" applyAlignment="1">
      <alignment horizontal="center" shrinkToFit="1"/>
    </xf>
    <xf numFmtId="0" fontId="7" fillId="26" borderId="40" xfId="46" applyFont="1" applyFill="1" applyBorder="1" applyAlignment="1">
      <alignment horizontal="center" shrinkToFit="1"/>
    </xf>
    <xf numFmtId="0" fontId="7" fillId="26" borderId="39" xfId="46" applyFont="1" applyFill="1" applyBorder="1" applyAlignment="1">
      <alignment horizontal="center" shrinkToFit="1"/>
    </xf>
    <xf numFmtId="0" fontId="7" fillId="26" borderId="38" xfId="46" applyFont="1" applyFill="1" applyBorder="1" applyAlignment="1">
      <alignment horizontal="center" shrinkToFit="1"/>
    </xf>
    <xf numFmtId="0" fontId="10" fillId="26" borderId="51" xfId="49" applyFont="1" applyFill="1" applyBorder="1" applyAlignment="1">
      <alignment horizontal="center" vertical="center"/>
    </xf>
    <xf numFmtId="0" fontId="10" fillId="26" borderId="47" xfId="49" applyFont="1" applyFill="1" applyBorder="1" applyAlignment="1">
      <alignment horizontal="center" vertical="center"/>
    </xf>
    <xf numFmtId="176" fontId="10" fillId="26" borderId="47" xfId="49" applyNumberFormat="1" applyFont="1" applyFill="1" applyBorder="1" applyAlignment="1">
      <alignment horizontal="center" vertical="center"/>
    </xf>
    <xf numFmtId="0" fontId="10" fillId="26" borderId="50" xfId="49" applyFont="1" applyFill="1" applyBorder="1" applyAlignment="1">
      <alignment horizontal="center" vertical="center"/>
    </xf>
    <xf numFmtId="0" fontId="10" fillId="26" borderId="74" xfId="49" applyFont="1" applyFill="1" applyBorder="1" applyAlignment="1">
      <alignment horizontal="center" vertical="center"/>
    </xf>
    <xf numFmtId="0" fontId="10" fillId="26" borderId="46" xfId="49" applyFont="1" applyFill="1" applyBorder="1" applyAlignment="1">
      <alignment horizontal="center" vertical="center"/>
    </xf>
    <xf numFmtId="176" fontId="10" fillId="26" borderId="46" xfId="49" applyNumberFormat="1" applyFont="1" applyFill="1" applyBorder="1" applyAlignment="1">
      <alignment horizontal="center" vertical="center"/>
    </xf>
    <xf numFmtId="0" fontId="10" fillId="26" borderId="49" xfId="49" applyFont="1" applyFill="1" applyBorder="1" applyAlignment="1">
      <alignment horizontal="center" vertical="center"/>
    </xf>
    <xf numFmtId="0" fontId="7" fillId="24" borderId="56" xfId="46" applyNumberFormat="1" applyFont="1" applyFill="1" applyBorder="1" applyAlignment="1">
      <alignment horizontal="center" vertical="center" shrinkToFit="1"/>
    </xf>
    <xf numFmtId="0" fontId="7" fillId="24" borderId="37" xfId="46" applyNumberFormat="1" applyFont="1" applyFill="1" applyBorder="1" applyAlignment="1">
      <alignment horizontal="center" vertical="center" shrinkToFit="1"/>
    </xf>
    <xf numFmtId="181" fontId="32" fillId="27" borderId="48" xfId="46" applyNumberFormat="1" applyFont="1" applyFill="1" applyBorder="1" applyAlignment="1">
      <alignment horizontal="center" vertical="center" shrinkToFit="1"/>
    </xf>
    <xf numFmtId="181" fontId="32" fillId="27" borderId="37" xfId="46" applyNumberFormat="1" applyFont="1" applyFill="1" applyBorder="1" applyAlignment="1">
      <alignment horizontal="center" vertical="center" shrinkToFit="1"/>
    </xf>
    <xf numFmtId="181" fontId="32" fillId="27" borderId="55" xfId="46" applyNumberFormat="1" applyFont="1" applyFill="1" applyBorder="1" applyAlignment="1">
      <alignment horizontal="center" vertical="center" shrinkToFit="1"/>
    </xf>
    <xf numFmtId="0" fontId="7" fillId="24" borderId="33" xfId="46" applyNumberFormat="1" applyFont="1" applyFill="1" applyBorder="1" applyAlignment="1">
      <alignment horizontal="center" vertical="center" shrinkToFit="1"/>
    </xf>
    <xf numFmtId="0" fontId="7" fillId="24" borderId="66" xfId="46" applyFont="1" applyFill="1" applyBorder="1" applyAlignment="1">
      <alignment horizontal="right" vertical="center" shrinkToFit="1"/>
    </xf>
    <xf numFmtId="0" fontId="7" fillId="24" borderId="67" xfId="46" applyFont="1" applyFill="1" applyBorder="1" applyAlignment="1">
      <alignment horizontal="right" vertical="center" shrinkToFit="1"/>
    </xf>
    <xf numFmtId="0" fontId="7" fillId="24" borderId="68" xfId="46" applyFont="1" applyFill="1" applyBorder="1" applyAlignment="1">
      <alignment horizontal="right" vertical="center" shrinkToFit="1"/>
    </xf>
    <xf numFmtId="0" fontId="7" fillId="24" borderId="69" xfId="46" applyFont="1" applyFill="1" applyBorder="1" applyAlignment="1">
      <alignment horizontal="right" vertical="center" shrinkToFit="1"/>
    </xf>
    <xf numFmtId="0" fontId="7" fillId="24" borderId="61" xfId="46" applyFont="1" applyFill="1" applyBorder="1" applyAlignment="1">
      <alignment horizontal="right" vertical="center" shrinkToFit="1"/>
    </xf>
    <xf numFmtId="0" fontId="7" fillId="24" borderId="62" xfId="46" applyFont="1" applyFill="1" applyBorder="1" applyAlignment="1">
      <alignment horizontal="right" vertical="center" shrinkToFit="1"/>
    </xf>
    <xf numFmtId="0" fontId="7" fillId="24" borderId="70" xfId="46" applyFont="1" applyFill="1" applyBorder="1" applyAlignment="1">
      <alignment horizontal="right" vertical="center" shrinkToFit="1"/>
    </xf>
    <xf numFmtId="0" fontId="7" fillId="24" borderId="64" xfId="46" applyFont="1" applyFill="1" applyBorder="1" applyAlignment="1">
      <alignment horizontal="right" vertical="center" shrinkToFit="1"/>
    </xf>
    <xf numFmtId="0" fontId="7" fillId="24" borderId="65" xfId="46" applyFont="1" applyFill="1" applyBorder="1" applyAlignment="1">
      <alignment horizontal="right" vertical="center" shrinkToFit="1"/>
    </xf>
    <xf numFmtId="181" fontId="32" fillId="27" borderId="25" xfId="46" applyNumberFormat="1" applyFont="1" applyFill="1" applyBorder="1" applyAlignment="1" applyProtection="1">
      <alignment horizontal="center" vertical="center" shrinkToFit="1"/>
    </xf>
    <xf numFmtId="181" fontId="32" fillId="27" borderId="0" xfId="46" applyNumberFormat="1" applyFont="1" applyFill="1" applyBorder="1" applyAlignment="1" applyProtection="1">
      <alignment horizontal="center" vertical="center" shrinkToFit="1"/>
    </xf>
    <xf numFmtId="181" fontId="32" fillId="27" borderId="10" xfId="46" applyNumberFormat="1" applyFont="1" applyFill="1" applyBorder="1" applyAlignment="1" applyProtection="1">
      <alignment horizontal="center" vertical="center" shrinkToFit="1"/>
    </xf>
    <xf numFmtId="0" fontId="7" fillId="26" borderId="23" xfId="46" applyFont="1" applyFill="1" applyBorder="1" applyAlignment="1" applyProtection="1">
      <alignment horizontal="center" vertical="center" shrinkToFit="1"/>
    </xf>
    <xf numFmtId="0" fontId="7" fillId="26" borderId="0" xfId="46" applyFont="1" applyFill="1" applyAlignment="1" applyProtection="1">
      <alignment horizontal="center" vertical="center" shrinkToFit="1"/>
    </xf>
    <xf numFmtId="181" fontId="32" fillId="27" borderId="30" xfId="46" applyNumberFormat="1" applyFont="1" applyFill="1" applyBorder="1" applyAlignment="1" applyProtection="1">
      <alignment horizontal="center" vertical="center" shrinkToFit="1"/>
    </xf>
    <xf numFmtId="181" fontId="32" fillId="27" borderId="91" xfId="46" applyNumberFormat="1" applyFont="1" applyFill="1" applyBorder="1" applyAlignment="1" applyProtection="1">
      <alignment horizontal="center" vertical="center" shrinkToFit="1"/>
    </xf>
    <xf numFmtId="181" fontId="32" fillId="27" borderId="29" xfId="46" applyNumberFormat="1" applyFont="1" applyFill="1" applyBorder="1" applyAlignment="1" applyProtection="1">
      <alignment horizontal="center" vertical="center" shrinkToFit="1"/>
    </xf>
    <xf numFmtId="0" fontId="6" fillId="24" borderId="21" xfId="46" applyFont="1" applyFill="1" applyBorder="1" applyAlignment="1">
      <alignment horizontal="center" vertical="center" shrinkToFit="1"/>
    </xf>
    <xf numFmtId="0" fontId="6" fillId="24" borderId="19" xfId="46" applyFont="1" applyFill="1" applyBorder="1" applyAlignment="1">
      <alignment horizontal="center" vertical="center" shrinkToFit="1"/>
    </xf>
    <xf numFmtId="0" fontId="6" fillId="24" borderId="41" xfId="46" applyFont="1" applyFill="1" applyBorder="1" applyAlignment="1">
      <alignment horizontal="center" vertical="center" shrinkToFit="1"/>
    </xf>
    <xf numFmtId="0" fontId="7" fillId="24" borderId="28" xfId="46" applyFont="1" applyFill="1" applyBorder="1" applyAlignment="1">
      <alignment horizontal="center" shrinkToFit="1"/>
    </xf>
    <xf numFmtId="0" fontId="7" fillId="24" borderId="27" xfId="46" applyFont="1" applyFill="1" applyBorder="1" applyAlignment="1">
      <alignment horizontal="center" shrinkToFit="1"/>
    </xf>
    <xf numFmtId="0" fontId="7" fillId="24" borderId="55" xfId="46" applyNumberFormat="1" applyFont="1" applyFill="1" applyBorder="1" applyAlignment="1">
      <alignment horizontal="right" vertical="center" shrinkToFit="1"/>
    </xf>
    <xf numFmtId="0" fontId="7" fillId="24" borderId="10" xfId="46" applyNumberFormat="1" applyFont="1" applyFill="1" applyBorder="1" applyAlignment="1">
      <alignment horizontal="right" vertical="center" shrinkToFit="1"/>
    </xf>
    <xf numFmtId="0" fontId="7" fillId="24" borderId="36" xfId="46" applyNumberFormat="1" applyFont="1" applyFill="1" applyBorder="1" applyAlignment="1">
      <alignment horizontal="right" vertical="center" shrinkToFit="1"/>
    </xf>
    <xf numFmtId="181" fontId="32" fillId="27" borderId="48" xfId="46" applyNumberFormat="1" applyFont="1" applyFill="1" applyBorder="1" applyAlignment="1" applyProtection="1">
      <alignment horizontal="center" vertical="center" shrinkToFit="1"/>
    </xf>
    <xf numFmtId="181" fontId="32" fillId="27" borderId="37" xfId="46" applyNumberFormat="1" applyFont="1" applyFill="1" applyBorder="1" applyAlignment="1" applyProtection="1">
      <alignment horizontal="center" vertical="center" shrinkToFit="1"/>
    </xf>
    <xf numFmtId="181" fontId="32" fillId="27" borderId="55" xfId="46" applyNumberFormat="1" applyFont="1" applyFill="1" applyBorder="1" applyAlignment="1" applyProtection="1">
      <alignment horizontal="center" vertical="center" shrinkToFit="1"/>
    </xf>
    <xf numFmtId="0" fontId="7" fillId="24" borderId="42" xfId="46" applyNumberFormat="1" applyFont="1" applyFill="1" applyBorder="1" applyAlignment="1">
      <alignment horizontal="right" vertical="center" shrinkToFit="1"/>
    </xf>
    <xf numFmtId="0" fontId="7" fillId="24" borderId="45" xfId="46" applyNumberFormat="1" applyFont="1" applyFill="1" applyBorder="1" applyAlignment="1">
      <alignment horizontal="right" vertical="center" shrinkToFit="1"/>
    </xf>
    <xf numFmtId="0" fontId="7" fillId="24" borderId="55" xfId="46" applyNumberFormat="1" applyFont="1" applyFill="1" applyBorder="1" applyAlignment="1">
      <alignment horizontal="center" vertical="center" shrinkToFit="1"/>
    </xf>
    <xf numFmtId="0" fontId="46" fillId="26" borderId="0" xfId="49" applyFont="1" applyFill="1" applyBorder="1" applyAlignment="1">
      <alignment horizontal="left" vertical="center" shrinkToFit="1"/>
    </xf>
    <xf numFmtId="0" fontId="44" fillId="24" borderId="48" xfId="46" applyFont="1" applyFill="1" applyBorder="1" applyAlignment="1">
      <alignment horizontal="left" vertical="center" shrinkToFit="1"/>
    </xf>
    <xf numFmtId="0" fontId="44" fillId="24" borderId="55" xfId="46" applyFont="1" applyFill="1" applyBorder="1" applyAlignment="1">
      <alignment horizontal="left" vertical="center" shrinkToFit="1"/>
    </xf>
    <xf numFmtId="0" fontId="44" fillId="24" borderId="20" xfId="46" applyFont="1" applyFill="1" applyBorder="1" applyAlignment="1">
      <alignment horizontal="left" vertical="center" shrinkToFit="1"/>
    </xf>
    <xf numFmtId="0" fontId="44" fillId="24" borderId="18" xfId="46" applyFont="1" applyFill="1" applyBorder="1" applyAlignment="1">
      <alignment horizontal="left" vertical="center" shrinkToFit="1"/>
    </xf>
    <xf numFmtId="0" fontId="6" fillId="24" borderId="48" xfId="46" applyFont="1" applyFill="1" applyBorder="1" applyAlignment="1">
      <alignment horizontal="center" vertical="center" shrinkToFit="1"/>
    </xf>
    <xf numFmtId="0" fontId="6" fillId="24" borderId="37" xfId="46" applyFont="1" applyFill="1" applyBorder="1" applyAlignment="1">
      <alignment horizontal="center" vertical="center" shrinkToFit="1"/>
    </xf>
    <xf numFmtId="0" fontId="6" fillId="24" borderId="56" xfId="46" applyFont="1" applyFill="1" applyBorder="1" applyAlignment="1">
      <alignment horizontal="center" vertical="center" shrinkToFit="1"/>
    </xf>
    <xf numFmtId="0" fontId="6" fillId="24" borderId="44" xfId="46" applyFont="1" applyFill="1" applyBorder="1" applyAlignment="1">
      <alignment horizontal="center" vertical="center" shrinkToFit="1"/>
    </xf>
    <xf numFmtId="0" fontId="10" fillId="26" borderId="74" xfId="49" applyNumberFormat="1" applyFont="1" applyFill="1" applyBorder="1" applyAlignment="1">
      <alignment horizontal="center" vertical="center"/>
    </xf>
    <xf numFmtId="0" fontId="10" fillId="26" borderId="46" xfId="49" applyNumberFormat="1" applyFont="1" applyFill="1" applyBorder="1" applyAlignment="1">
      <alignment horizontal="center" vertical="center"/>
    </xf>
    <xf numFmtId="0" fontId="10" fillId="26" borderId="49" xfId="49" applyNumberFormat="1" applyFont="1" applyFill="1" applyBorder="1" applyAlignment="1">
      <alignment horizontal="center" vertical="center"/>
    </xf>
    <xf numFmtId="0" fontId="10" fillId="26" borderId="51" xfId="49" applyNumberFormat="1" applyFont="1" applyFill="1" applyBorder="1" applyAlignment="1">
      <alignment horizontal="center" vertical="center"/>
    </xf>
    <xf numFmtId="0" fontId="10" fillId="26" borderId="47" xfId="49" applyNumberFormat="1" applyFont="1" applyFill="1" applyBorder="1" applyAlignment="1">
      <alignment horizontal="center" vertical="center"/>
    </xf>
    <xf numFmtId="0" fontId="10" fillId="26" borderId="50" xfId="49" applyNumberFormat="1" applyFont="1" applyFill="1" applyBorder="1" applyAlignment="1">
      <alignment horizontal="center" vertical="center"/>
    </xf>
    <xf numFmtId="0" fontId="7" fillId="24" borderId="66" xfId="46" applyFont="1" applyFill="1" applyBorder="1" applyAlignment="1">
      <alignment horizontal="center" vertical="center" shrinkToFit="1"/>
    </xf>
    <xf numFmtId="0" fontId="7" fillId="24" borderId="67" xfId="46" applyFont="1" applyFill="1" applyBorder="1" applyAlignment="1">
      <alignment horizontal="center" vertical="center" shrinkToFit="1"/>
    </xf>
    <xf numFmtId="0" fontId="7" fillId="24" borderId="68" xfId="46" applyFont="1" applyFill="1" applyBorder="1" applyAlignment="1">
      <alignment horizontal="center" vertical="center" shrinkToFit="1"/>
    </xf>
    <xf numFmtId="0" fontId="7" fillId="24" borderId="69" xfId="46" applyFont="1" applyFill="1" applyBorder="1" applyAlignment="1">
      <alignment horizontal="center" vertical="center" shrinkToFit="1"/>
    </xf>
    <xf numFmtId="0" fontId="7" fillId="24" borderId="61" xfId="46" applyFont="1" applyFill="1" applyBorder="1" applyAlignment="1">
      <alignment horizontal="center" vertical="center" shrinkToFit="1"/>
    </xf>
    <xf numFmtId="0" fontId="7" fillId="24" borderId="62" xfId="46" applyFont="1" applyFill="1" applyBorder="1" applyAlignment="1">
      <alignment horizontal="center" vertical="center" shrinkToFit="1"/>
    </xf>
    <xf numFmtId="0" fontId="7" fillId="24" borderId="71" xfId="46" applyFont="1" applyFill="1" applyBorder="1" applyAlignment="1">
      <alignment horizontal="center" vertical="center" shrinkToFit="1"/>
    </xf>
    <xf numFmtId="0" fontId="7" fillId="24" borderId="72" xfId="46" applyFont="1" applyFill="1" applyBorder="1" applyAlignment="1">
      <alignment horizontal="center" vertical="center" shrinkToFit="1"/>
    </xf>
    <xf numFmtId="0" fontId="7" fillId="24" borderId="73" xfId="46" applyFont="1" applyFill="1" applyBorder="1" applyAlignment="1">
      <alignment horizontal="center" vertical="center" shrinkToFit="1"/>
    </xf>
    <xf numFmtId="0" fontId="7" fillId="24" borderId="90" xfId="46" applyNumberFormat="1" applyFont="1" applyFill="1" applyBorder="1" applyAlignment="1">
      <alignment horizontal="center" vertical="center" shrinkToFit="1"/>
    </xf>
    <xf numFmtId="0" fontId="7" fillId="24" borderId="82" xfId="46" applyNumberFormat="1" applyFont="1" applyFill="1" applyBorder="1" applyAlignment="1">
      <alignment horizontal="center" vertical="center" shrinkToFit="1"/>
    </xf>
    <xf numFmtId="0" fontId="7" fillId="24" borderId="87" xfId="46" applyNumberFormat="1" applyFont="1" applyFill="1" applyBorder="1" applyAlignment="1">
      <alignment horizontal="center" vertical="center" shrinkToFit="1"/>
    </xf>
    <xf numFmtId="38" fontId="0" fillId="26" borderId="89" xfId="33" applyFont="1" applyFill="1" applyBorder="1" applyAlignment="1">
      <alignment horizontal="center" vertical="center" shrinkToFit="1"/>
    </xf>
    <xf numFmtId="38" fontId="0" fillId="26" borderId="50" xfId="33" applyFont="1" applyFill="1" applyBorder="1" applyAlignment="1">
      <alignment horizontal="center" vertical="center" shrinkToFit="1"/>
    </xf>
    <xf numFmtId="38" fontId="0" fillId="26" borderId="74" xfId="0" applyNumberFormat="1" applyFill="1" applyBorder="1" applyAlignment="1">
      <alignment horizontal="center" vertical="center" shrinkToFit="1"/>
    </xf>
    <xf numFmtId="38" fontId="0" fillId="26" borderId="46" xfId="0" applyNumberFormat="1" applyFill="1" applyBorder="1" applyAlignment="1">
      <alignment horizontal="center" vertical="center" shrinkToFit="1"/>
    </xf>
    <xf numFmtId="38" fontId="0" fillId="26" borderId="46" xfId="33" applyFont="1" applyFill="1" applyBorder="1" applyAlignment="1">
      <alignment horizontal="center" vertical="center" shrinkToFit="1"/>
    </xf>
    <xf numFmtId="38" fontId="0" fillId="26" borderId="49" xfId="33" applyFont="1" applyFill="1" applyBorder="1" applyAlignment="1">
      <alignment horizontal="center" vertical="center" shrinkToFit="1"/>
    </xf>
    <xf numFmtId="38" fontId="0" fillId="26" borderId="51" xfId="0" applyNumberFormat="1" applyFill="1" applyBorder="1" applyAlignment="1">
      <alignment horizontal="center" vertical="center" shrinkToFit="1"/>
    </xf>
    <xf numFmtId="38" fontId="0" fillId="26" borderId="89" xfId="0" applyNumberFormat="1" applyFill="1" applyBorder="1" applyAlignment="1">
      <alignment horizontal="center" vertical="center" shrinkToFit="1"/>
    </xf>
    <xf numFmtId="0" fontId="30" fillId="26" borderId="28" xfId="46" applyFont="1" applyFill="1" applyBorder="1" applyAlignment="1">
      <alignment horizontal="center" shrinkToFit="1"/>
    </xf>
    <xf numFmtId="0" fontId="30" fillId="26" borderId="27" xfId="46" applyFont="1" applyFill="1" applyBorder="1" applyAlignment="1">
      <alignment horizontal="center" shrinkToFit="1"/>
    </xf>
    <xf numFmtId="0" fontId="30" fillId="26" borderId="40" xfId="46" applyFont="1" applyFill="1" applyBorder="1" applyAlignment="1">
      <alignment horizontal="center" shrinkToFit="1"/>
    </xf>
    <xf numFmtId="0" fontId="30" fillId="26" borderId="39" xfId="46" applyFont="1" applyFill="1" applyBorder="1" applyAlignment="1">
      <alignment horizontal="center" shrinkToFit="1"/>
    </xf>
    <xf numFmtId="0" fontId="30" fillId="26" borderId="38" xfId="46" applyFont="1" applyFill="1" applyBorder="1" applyAlignment="1">
      <alignment horizontal="center" shrinkToFit="1"/>
    </xf>
    <xf numFmtId="0" fontId="7" fillId="24" borderId="31" xfId="46" applyFont="1" applyFill="1" applyBorder="1" applyAlignment="1">
      <alignment horizontal="right" vertical="center" shrinkToFit="1"/>
    </xf>
    <xf numFmtId="0" fontId="7" fillId="24" borderId="0" xfId="46" applyFont="1" applyFill="1" applyBorder="1" applyAlignment="1">
      <alignment horizontal="right" vertical="center" shrinkToFit="1"/>
    </xf>
    <xf numFmtId="0" fontId="7" fillId="24" borderId="19" xfId="46" applyFont="1" applyFill="1" applyBorder="1" applyAlignment="1">
      <alignment horizontal="right" vertical="center" shrinkToFit="1"/>
    </xf>
    <xf numFmtId="0" fontId="7" fillId="24" borderId="43" xfId="46" applyFont="1" applyFill="1" applyBorder="1" applyAlignment="1">
      <alignment horizontal="right" vertical="center" shrinkToFit="1"/>
    </xf>
    <xf numFmtId="0" fontId="7" fillId="24" borderId="42" xfId="46" applyFont="1" applyFill="1" applyBorder="1" applyAlignment="1">
      <alignment horizontal="right" vertical="center" shrinkToFit="1"/>
    </xf>
    <xf numFmtId="0" fontId="7" fillId="24" borderId="41" xfId="46" applyFont="1" applyFill="1" applyBorder="1" applyAlignment="1">
      <alignment horizontal="right" vertical="center" shrinkToFit="1"/>
    </xf>
    <xf numFmtId="0" fontId="7" fillId="24" borderId="71" xfId="46" applyFont="1" applyFill="1" applyBorder="1" applyAlignment="1">
      <alignment horizontal="right" vertical="center" shrinkToFit="1"/>
    </xf>
    <xf numFmtId="0" fontId="7" fillId="24" borderId="72" xfId="46" applyFont="1" applyFill="1" applyBorder="1" applyAlignment="1">
      <alignment horizontal="right" vertical="center" shrinkToFit="1"/>
    </xf>
    <xf numFmtId="0" fontId="7" fillId="24" borderId="43" xfId="46" applyFont="1" applyFill="1" applyBorder="1" applyAlignment="1">
      <alignment horizontal="center" vertical="center" shrinkToFit="1"/>
    </xf>
    <xf numFmtId="0" fontId="7" fillId="24" borderId="42" xfId="46" applyFont="1" applyFill="1" applyBorder="1" applyAlignment="1">
      <alignment horizontal="center" vertical="center" shrinkToFit="1"/>
    </xf>
    <xf numFmtId="0" fontId="7" fillId="24" borderId="45" xfId="46" applyFont="1" applyFill="1" applyBorder="1" applyAlignment="1">
      <alignment horizontal="center" vertical="center" shrinkToFit="1"/>
    </xf>
    <xf numFmtId="0" fontId="7" fillId="24" borderId="45" xfId="46" applyFont="1" applyFill="1" applyBorder="1" applyAlignment="1">
      <alignment horizontal="right" vertical="center" shrinkToFit="1"/>
    </xf>
    <xf numFmtId="0" fontId="7" fillId="24" borderId="57" xfId="46" applyFont="1" applyFill="1" applyBorder="1" applyAlignment="1">
      <alignment horizontal="right" vertical="center" shrinkToFit="1"/>
    </xf>
    <xf numFmtId="0" fontId="7" fillId="24" borderId="58" xfId="46" applyFont="1" applyFill="1" applyBorder="1" applyAlignment="1">
      <alignment horizontal="right" vertical="center" shrinkToFit="1"/>
    </xf>
    <xf numFmtId="0" fontId="7" fillId="24" borderId="59" xfId="46" applyFont="1" applyFill="1" applyBorder="1" applyAlignment="1">
      <alignment horizontal="right" vertical="center" shrinkToFit="1"/>
    </xf>
    <xf numFmtId="0" fontId="7" fillId="24" borderId="60" xfId="46" applyFont="1" applyFill="1" applyBorder="1" applyAlignment="1">
      <alignment horizontal="right" vertical="center" shrinkToFit="1"/>
    </xf>
    <xf numFmtId="0" fontId="7" fillId="24" borderId="63" xfId="46" applyFont="1" applyFill="1" applyBorder="1" applyAlignment="1">
      <alignment horizontal="right" vertical="center" shrinkToFit="1"/>
    </xf>
    <xf numFmtId="0" fontId="6" fillId="24" borderId="55" xfId="46" applyFont="1" applyFill="1" applyBorder="1" applyAlignment="1">
      <alignment horizontal="center" vertical="center" shrinkToFit="1"/>
    </xf>
    <xf numFmtId="0" fontId="6" fillId="24" borderId="20" xfId="46" applyFont="1" applyFill="1" applyBorder="1" applyAlignment="1">
      <alignment horizontal="center" vertical="center" shrinkToFit="1"/>
    </xf>
    <xf numFmtId="0" fontId="6" fillId="24" borderId="18" xfId="46" applyFont="1" applyFill="1" applyBorder="1" applyAlignment="1">
      <alignment horizontal="center" vertical="center" shrinkToFit="1"/>
    </xf>
    <xf numFmtId="0" fontId="44" fillId="26" borderId="48" xfId="46" applyFont="1" applyFill="1" applyBorder="1" applyAlignment="1">
      <alignment horizontal="left" vertical="center" shrinkToFit="1"/>
    </xf>
    <xf numFmtId="0" fontId="44" fillId="26" borderId="55" xfId="46" applyFont="1" applyFill="1" applyBorder="1" applyAlignment="1">
      <alignment horizontal="left" vertical="center" shrinkToFit="1"/>
    </xf>
    <xf numFmtId="0" fontId="44" fillId="26" borderId="20" xfId="46" applyFont="1" applyFill="1" applyBorder="1" applyAlignment="1">
      <alignment horizontal="left" vertical="center" shrinkToFit="1"/>
    </xf>
    <xf numFmtId="0" fontId="44" fillId="26" borderId="18" xfId="46" applyFont="1" applyFill="1" applyBorder="1" applyAlignment="1">
      <alignment horizontal="left" vertical="center" shrinkToFit="1"/>
    </xf>
    <xf numFmtId="0" fontId="7" fillId="24" borderId="41" xfId="46" applyFont="1" applyFill="1" applyBorder="1" applyAlignment="1">
      <alignment horizontal="center" vertical="center" shrinkToFit="1"/>
    </xf>
    <xf numFmtId="0" fontId="7" fillId="24" borderId="70" xfId="46" applyFont="1" applyFill="1" applyBorder="1" applyAlignment="1">
      <alignment horizontal="center" vertical="center" shrinkToFit="1"/>
    </xf>
    <xf numFmtId="0" fontId="7" fillId="24" borderId="64" xfId="46" applyFont="1" applyFill="1" applyBorder="1" applyAlignment="1">
      <alignment horizontal="center" vertical="center" shrinkToFit="1"/>
    </xf>
    <xf numFmtId="0" fontId="7" fillId="24" borderId="65" xfId="46" applyFont="1" applyFill="1" applyBorder="1" applyAlignment="1">
      <alignment horizontal="center" vertical="center" shrinkToFit="1"/>
    </xf>
    <xf numFmtId="0" fontId="7" fillId="24" borderId="57" xfId="46" applyFont="1" applyFill="1" applyBorder="1" applyAlignment="1">
      <alignment horizontal="center" vertical="center" shrinkToFit="1"/>
    </xf>
    <xf numFmtId="0" fontId="7" fillId="24" borderId="58" xfId="46" applyFont="1" applyFill="1" applyBorder="1" applyAlignment="1">
      <alignment horizontal="center" vertical="center" shrinkToFit="1"/>
    </xf>
    <xf numFmtId="0" fontId="7" fillId="24" borderId="59" xfId="46" applyFont="1" applyFill="1" applyBorder="1" applyAlignment="1">
      <alignment horizontal="center" vertical="center" shrinkToFit="1"/>
    </xf>
    <xf numFmtId="0" fontId="7" fillId="24" borderId="60" xfId="46" applyFont="1" applyFill="1" applyBorder="1" applyAlignment="1">
      <alignment horizontal="center" vertical="center" shrinkToFit="1"/>
    </xf>
    <xf numFmtId="0" fontId="7" fillId="24" borderId="63" xfId="46" applyFont="1" applyFill="1" applyBorder="1" applyAlignment="1">
      <alignment horizontal="center" vertical="center" shrinkToFit="1"/>
    </xf>
    <xf numFmtId="0" fontId="65" fillId="26" borderId="0" xfId="46" applyFont="1" applyFill="1" applyAlignment="1">
      <alignment horizontal="left" vertical="center" shrinkToFit="1"/>
    </xf>
    <xf numFmtId="0" fontId="57" fillId="26" borderId="48" xfId="46" applyFont="1" applyFill="1" applyBorder="1" applyAlignment="1">
      <alignment horizontal="left" vertical="center" shrinkToFit="1"/>
    </xf>
    <xf numFmtId="0" fontId="57" fillId="26" borderId="55" xfId="46" applyFont="1" applyFill="1" applyBorder="1" applyAlignment="1">
      <alignment horizontal="left" vertical="center" shrinkToFit="1"/>
    </xf>
    <xf numFmtId="0" fontId="57" fillId="26" borderId="20" xfId="46" applyFont="1" applyFill="1" applyBorder="1" applyAlignment="1">
      <alignment horizontal="left" vertical="center" shrinkToFit="1"/>
    </xf>
    <xf numFmtId="0" fontId="57" fillId="26" borderId="18" xfId="46" applyFont="1" applyFill="1" applyBorder="1" applyAlignment="1">
      <alignment horizontal="left" vertical="center" shrinkToFit="1"/>
    </xf>
    <xf numFmtId="0" fontId="64" fillId="24" borderId="48" xfId="0" applyFont="1" applyFill="1" applyBorder="1" applyAlignment="1">
      <alignment horizontal="left" vertical="center" shrinkToFit="1"/>
    </xf>
    <xf numFmtId="0" fontId="64" fillId="24" borderId="55" xfId="0" applyFont="1" applyFill="1" applyBorder="1" applyAlignment="1">
      <alignment horizontal="left" vertical="center" shrinkToFit="1"/>
    </xf>
    <xf numFmtId="0" fontId="64" fillId="24" borderId="20" xfId="0" applyFont="1" applyFill="1" applyBorder="1" applyAlignment="1">
      <alignment horizontal="left" vertical="center" shrinkToFit="1"/>
    </xf>
    <xf numFmtId="0" fontId="64" fillId="24" borderId="18" xfId="0" applyFont="1" applyFill="1" applyBorder="1" applyAlignment="1">
      <alignment horizontal="left" vertical="center" shrinkToFit="1"/>
    </xf>
    <xf numFmtId="176" fontId="10" fillId="26" borderId="46" xfId="49" applyNumberFormat="1" applyFont="1" applyFill="1" applyBorder="1" applyAlignment="1">
      <alignment horizontal="center" vertical="center" shrinkToFit="1"/>
    </xf>
    <xf numFmtId="0" fontId="10" fillId="26" borderId="46" xfId="49" applyFont="1" applyFill="1" applyBorder="1" applyAlignment="1">
      <alignment horizontal="center" vertical="center" shrinkToFit="1"/>
    </xf>
    <xf numFmtId="0" fontId="10" fillId="26" borderId="49" xfId="49" applyFont="1" applyFill="1" applyBorder="1" applyAlignment="1">
      <alignment horizontal="center" vertical="center" shrinkToFit="1"/>
    </xf>
    <xf numFmtId="176" fontId="10" fillId="26" borderId="47" xfId="49" applyNumberFormat="1" applyFont="1" applyFill="1" applyBorder="1" applyAlignment="1">
      <alignment horizontal="center" vertical="center" shrinkToFit="1"/>
    </xf>
    <xf numFmtId="0" fontId="10" fillId="26" borderId="47" xfId="49" applyFont="1" applyFill="1" applyBorder="1" applyAlignment="1">
      <alignment horizontal="center" vertical="center" shrinkToFit="1"/>
    </xf>
    <xf numFmtId="0" fontId="10" fillId="26" borderId="50" xfId="49" applyFont="1" applyFill="1" applyBorder="1" applyAlignment="1">
      <alignment horizontal="center" vertical="center" shrinkToFit="1"/>
    </xf>
    <xf numFmtId="38" fontId="10" fillId="26" borderId="46" xfId="49" applyNumberFormat="1" applyFont="1" applyFill="1" applyBorder="1" applyAlignment="1">
      <alignment horizontal="center" vertical="center" shrinkToFit="1"/>
    </xf>
    <xf numFmtId="0" fontId="10" fillId="26" borderId="47" xfId="49" applyNumberFormat="1" applyFont="1" applyFill="1" applyBorder="1" applyAlignment="1">
      <alignment horizontal="center" vertical="center" shrinkToFit="1"/>
    </xf>
    <xf numFmtId="0" fontId="10" fillId="26" borderId="50" xfId="49" applyNumberFormat="1" applyFont="1" applyFill="1" applyBorder="1" applyAlignment="1">
      <alignment horizontal="center" vertical="center" shrinkToFit="1"/>
    </xf>
    <xf numFmtId="178" fontId="41" fillId="26" borderId="105" xfId="49" applyNumberFormat="1" applyFont="1" applyFill="1" applyBorder="1" applyAlignment="1">
      <alignment horizontal="center" vertical="center" shrinkToFit="1"/>
    </xf>
    <xf numFmtId="178" fontId="41" fillId="26" borderId="104" xfId="49" applyNumberFormat="1" applyFont="1" applyFill="1" applyBorder="1" applyAlignment="1">
      <alignment horizontal="center" vertical="center" shrinkToFit="1"/>
    </xf>
    <xf numFmtId="176" fontId="10" fillId="26" borderId="102" xfId="49" applyNumberFormat="1" applyFont="1" applyFill="1" applyBorder="1" applyAlignment="1">
      <alignment horizontal="center" vertical="center" shrinkToFit="1"/>
    </xf>
    <xf numFmtId="0" fontId="10" fillId="26" borderId="102" xfId="49" applyNumberFormat="1" applyFont="1" applyFill="1" applyBorder="1" applyAlignment="1">
      <alignment horizontal="center" vertical="center" shrinkToFit="1"/>
    </xf>
    <xf numFmtId="0" fontId="10" fillId="26" borderId="103" xfId="49" applyNumberFormat="1" applyFont="1" applyFill="1" applyBorder="1" applyAlignment="1">
      <alignment horizontal="center" vertical="center" shrinkToFit="1"/>
    </xf>
    <xf numFmtId="176" fontId="10" fillId="26" borderId="96" xfId="49" applyNumberFormat="1" applyFont="1" applyFill="1" applyBorder="1" applyAlignment="1">
      <alignment horizontal="center" vertical="center" shrinkToFit="1"/>
    </xf>
    <xf numFmtId="0" fontId="10" fillId="26" borderId="96" xfId="49" applyNumberFormat="1" applyFont="1" applyFill="1" applyBorder="1" applyAlignment="1">
      <alignment horizontal="center" vertical="center" shrinkToFit="1"/>
    </xf>
    <xf numFmtId="0" fontId="10" fillId="26" borderId="97" xfId="49" applyNumberFormat="1" applyFont="1" applyFill="1" applyBorder="1" applyAlignment="1">
      <alignment horizontal="center" vertical="center" shrinkToFit="1"/>
    </xf>
    <xf numFmtId="178" fontId="41" fillId="26" borderId="80" xfId="49" applyNumberFormat="1" applyFont="1" applyFill="1" applyBorder="1" applyAlignment="1">
      <alignment horizontal="center" vertical="center" shrinkToFit="1"/>
    </xf>
    <xf numFmtId="178" fontId="41" fillId="26" borderId="92" xfId="49" applyNumberFormat="1" applyFont="1" applyFill="1" applyBorder="1" applyAlignment="1">
      <alignment horizontal="center" vertical="center" shrinkToFit="1"/>
    </xf>
    <xf numFmtId="0" fontId="10" fillId="26" borderId="46" xfId="49" applyNumberFormat="1" applyFont="1" applyFill="1" applyBorder="1" applyAlignment="1">
      <alignment horizontal="center" vertical="center" shrinkToFit="1"/>
    </xf>
    <xf numFmtId="0" fontId="10" fillId="26" borderId="49" xfId="49" applyNumberFormat="1" applyFont="1" applyFill="1" applyBorder="1" applyAlignment="1">
      <alignment horizontal="center" vertical="center" shrinkToFit="1"/>
    </xf>
    <xf numFmtId="176" fontId="10" fillId="26" borderId="99" xfId="49" applyNumberFormat="1" applyFont="1" applyFill="1" applyBorder="1" applyAlignment="1">
      <alignment horizontal="center" vertical="center" shrinkToFit="1"/>
    </xf>
    <xf numFmtId="0" fontId="10" fillId="26" borderId="99" xfId="49" applyNumberFormat="1" applyFont="1" applyFill="1" applyBorder="1" applyAlignment="1">
      <alignment horizontal="center" vertical="center" shrinkToFit="1"/>
    </xf>
    <xf numFmtId="0" fontId="10" fillId="26" borderId="100" xfId="49" applyNumberFormat="1" applyFont="1" applyFill="1" applyBorder="1" applyAlignment="1">
      <alignment horizontal="center" vertical="center" shrinkToFit="1"/>
    </xf>
    <xf numFmtId="176" fontId="10" fillId="26" borderId="94" xfId="49" applyNumberFormat="1" applyFont="1" applyFill="1" applyBorder="1" applyAlignment="1">
      <alignment horizontal="center" vertical="center" shrinkToFit="1"/>
    </xf>
    <xf numFmtId="0" fontId="10" fillId="26" borderId="94" xfId="49" applyNumberFormat="1" applyFont="1" applyFill="1" applyBorder="1" applyAlignment="1">
      <alignment horizontal="center" vertical="center" shrinkToFit="1"/>
    </xf>
    <xf numFmtId="0" fontId="10" fillId="26" borderId="95" xfId="49" applyNumberFormat="1" applyFont="1" applyFill="1" applyBorder="1" applyAlignment="1">
      <alignment horizontal="center" vertical="center" shrinkToFit="1"/>
    </xf>
    <xf numFmtId="0" fontId="7" fillId="24" borderId="73" xfId="46" applyFont="1" applyFill="1" applyBorder="1" applyAlignment="1">
      <alignment horizontal="right" vertical="center" shrinkToFit="1"/>
    </xf>
    <xf numFmtId="0" fontId="44" fillId="24" borderId="48" xfId="46" applyFont="1" applyFill="1" applyBorder="1" applyAlignment="1">
      <alignment horizontal="center" vertical="center" shrinkToFit="1"/>
    </xf>
    <xf numFmtId="0" fontId="44" fillId="24" borderId="37" xfId="46" applyFont="1" applyFill="1" applyBorder="1" applyAlignment="1">
      <alignment horizontal="center" vertical="center" shrinkToFit="1"/>
    </xf>
    <xf numFmtId="0" fontId="44" fillId="24" borderId="20" xfId="46" applyFont="1" applyFill="1" applyBorder="1" applyAlignment="1">
      <alignment horizontal="center" vertical="center" shrinkToFit="1"/>
    </xf>
    <xf numFmtId="0" fontId="44" fillId="24" borderId="19" xfId="46" applyFont="1" applyFill="1" applyBorder="1" applyAlignment="1">
      <alignment horizontal="center" vertical="center" shrinkToFit="1"/>
    </xf>
    <xf numFmtId="0" fontId="7" fillId="24" borderId="31" xfId="46" applyFont="1" applyFill="1" applyBorder="1" applyAlignment="1">
      <alignment horizontal="center" vertical="center" shrinkToFit="1"/>
    </xf>
    <xf numFmtId="0" fontId="7" fillId="24" borderId="0" xfId="46" applyFont="1" applyFill="1" applyBorder="1" applyAlignment="1">
      <alignment horizontal="center" vertical="center" shrinkToFit="1"/>
    </xf>
    <xf numFmtId="0" fontId="7" fillId="24" borderId="19" xfId="46" applyFont="1" applyFill="1" applyBorder="1" applyAlignment="1">
      <alignment horizontal="center" vertical="center" shrinkToFit="1"/>
    </xf>
    <xf numFmtId="176" fontId="49" fillId="26" borderId="102" xfId="49" applyNumberFormat="1" applyFont="1" applyFill="1" applyBorder="1" applyAlignment="1">
      <alignment horizontal="center" vertical="center" shrinkToFit="1"/>
    </xf>
    <xf numFmtId="0" fontId="49" fillId="26" borderId="102" xfId="49" applyNumberFormat="1" applyFont="1" applyFill="1" applyBorder="1" applyAlignment="1">
      <alignment horizontal="center" vertical="center" shrinkToFit="1"/>
    </xf>
    <xf numFmtId="0" fontId="49" fillId="26" borderId="103" xfId="49" applyNumberFormat="1" applyFont="1" applyFill="1" applyBorder="1" applyAlignment="1">
      <alignment horizontal="center" vertical="center" shrinkToFit="1"/>
    </xf>
    <xf numFmtId="0" fontId="6" fillId="24" borderId="44" xfId="46" applyNumberFormat="1" applyFont="1" applyFill="1" applyBorder="1" applyAlignment="1">
      <alignment horizontal="center" vertical="center" shrinkToFit="1"/>
    </xf>
    <xf numFmtId="0" fontId="6" fillId="24" borderId="37" xfId="46" applyNumberFormat="1" applyFont="1" applyFill="1" applyBorder="1" applyAlignment="1">
      <alignment horizontal="center" vertical="center" shrinkToFit="1"/>
    </xf>
    <xf numFmtId="0" fontId="6" fillId="24" borderId="56" xfId="46" applyNumberFormat="1" applyFont="1" applyFill="1" applyBorder="1" applyAlignment="1">
      <alignment horizontal="center" vertical="center" shrinkToFit="1"/>
    </xf>
    <xf numFmtId="176" fontId="49" fillId="26" borderId="47" xfId="49" applyNumberFormat="1" applyFont="1" applyFill="1" applyBorder="1" applyAlignment="1">
      <alignment horizontal="center" vertical="center" shrinkToFit="1"/>
    </xf>
    <xf numFmtId="0" fontId="49" fillId="26" borderId="47" xfId="49" applyNumberFormat="1" applyFont="1" applyFill="1" applyBorder="1" applyAlignment="1">
      <alignment horizontal="center" vertical="center" shrinkToFit="1"/>
    </xf>
    <xf numFmtId="0" fontId="49" fillId="26" borderId="50" xfId="49" applyNumberFormat="1" applyFont="1" applyFill="1" applyBorder="1" applyAlignment="1">
      <alignment horizontal="center" vertical="center" shrinkToFit="1"/>
    </xf>
    <xf numFmtId="176" fontId="49" fillId="26" borderId="94" xfId="49" applyNumberFormat="1" applyFont="1" applyFill="1" applyBorder="1" applyAlignment="1">
      <alignment horizontal="center" vertical="center" shrinkToFit="1"/>
    </xf>
    <xf numFmtId="0" fontId="49" fillId="26" borderId="94" xfId="49" applyNumberFormat="1" applyFont="1" applyFill="1" applyBorder="1" applyAlignment="1">
      <alignment horizontal="center" vertical="center" shrinkToFit="1"/>
    </xf>
    <xf numFmtId="0" fontId="49" fillId="26" borderId="95" xfId="49" applyNumberFormat="1" applyFont="1" applyFill="1" applyBorder="1" applyAlignment="1">
      <alignment horizontal="center" vertical="center" shrinkToFit="1"/>
    </xf>
    <xf numFmtId="176" fontId="49" fillId="26" borderId="99" xfId="49" applyNumberFormat="1" applyFont="1" applyFill="1" applyBorder="1" applyAlignment="1">
      <alignment horizontal="center" vertical="center" shrinkToFit="1"/>
    </xf>
    <xf numFmtId="0" fontId="49" fillId="26" borderId="99" xfId="49" applyNumberFormat="1" applyFont="1" applyFill="1" applyBorder="1" applyAlignment="1">
      <alignment horizontal="center" vertical="center" shrinkToFit="1"/>
    </xf>
    <xf numFmtId="0" fontId="49" fillId="26" borderId="100" xfId="49" applyNumberFormat="1" applyFont="1" applyFill="1" applyBorder="1" applyAlignment="1">
      <alignment horizontal="center" vertical="center" shrinkToFit="1"/>
    </xf>
    <xf numFmtId="176" fontId="49" fillId="26" borderId="96" xfId="49" applyNumberFormat="1" applyFont="1" applyFill="1" applyBorder="1" applyAlignment="1">
      <alignment horizontal="center" vertical="center" shrinkToFit="1"/>
    </xf>
    <xf numFmtId="0" fontId="49" fillId="26" borderId="96" xfId="49" applyNumberFormat="1" applyFont="1" applyFill="1" applyBorder="1" applyAlignment="1">
      <alignment horizontal="center" vertical="center" shrinkToFit="1"/>
    </xf>
    <xf numFmtId="0" fontId="49" fillId="26" borderId="97" xfId="49" applyNumberFormat="1" applyFont="1" applyFill="1" applyBorder="1" applyAlignment="1">
      <alignment horizontal="center" vertical="center" shrinkToFit="1"/>
    </xf>
    <xf numFmtId="176" fontId="49" fillId="26" borderId="46" xfId="49" applyNumberFormat="1" applyFont="1" applyFill="1" applyBorder="1" applyAlignment="1">
      <alignment horizontal="center" vertical="center" shrinkToFit="1"/>
    </xf>
    <xf numFmtId="0" fontId="49" fillId="26" borderId="46" xfId="49" applyNumberFormat="1" applyFont="1" applyFill="1" applyBorder="1" applyAlignment="1">
      <alignment horizontal="center" vertical="center" shrinkToFit="1"/>
    </xf>
    <xf numFmtId="0" fontId="49" fillId="26" borderId="49" xfId="49" applyNumberFormat="1" applyFont="1" applyFill="1" applyBorder="1" applyAlignment="1">
      <alignment horizontal="center" vertical="center" shrinkToFit="1"/>
    </xf>
    <xf numFmtId="0" fontId="66" fillId="26" borderId="92" xfId="51" applyFont="1" applyFill="1" applyBorder="1" applyAlignment="1">
      <alignment horizontal="center" vertical="center" wrapText="1" shrinkToFit="1"/>
    </xf>
    <xf numFmtId="0" fontId="66" fillId="26" borderId="90" xfId="51" applyFont="1" applyFill="1" applyBorder="1" applyAlignment="1">
      <alignment horizontal="center" vertical="center" shrinkToFit="1"/>
    </xf>
    <xf numFmtId="0" fontId="66" fillId="26" borderId="24" xfId="51" applyFont="1" applyFill="1" applyBorder="1" applyAlignment="1">
      <alignment horizontal="center" vertical="center" shrinkToFit="1"/>
    </xf>
    <xf numFmtId="0" fontId="66" fillId="26" borderId="82" xfId="51" applyFont="1" applyFill="1" applyBorder="1" applyAlignment="1">
      <alignment horizontal="center" vertical="center" shrinkToFit="1"/>
    </xf>
    <xf numFmtId="0" fontId="66" fillId="26" borderId="80" xfId="51" applyFont="1" applyFill="1" applyBorder="1" applyAlignment="1">
      <alignment horizontal="center" vertical="center" shrinkToFit="1"/>
    </xf>
    <xf numFmtId="0" fontId="66" fillId="26" borderId="87" xfId="51" applyFont="1" applyFill="1" applyBorder="1" applyAlignment="1">
      <alignment horizontal="center" vertical="center" shrinkToFit="1"/>
    </xf>
    <xf numFmtId="0" fontId="33" fillId="26" borderId="12" xfId="51" applyFont="1" applyFill="1" applyBorder="1" applyAlignment="1">
      <alignment horizontal="center" vertical="center" shrinkToFit="1"/>
    </xf>
    <xf numFmtId="0" fontId="0" fillId="26" borderId="14" xfId="0" applyFill="1" applyBorder="1" applyAlignment="1">
      <alignment horizontal="center" vertical="center" shrinkToFit="1"/>
    </xf>
    <xf numFmtId="38" fontId="33" fillId="26" borderId="12" xfId="51" applyNumberFormat="1" applyFont="1" applyFill="1" applyBorder="1" applyAlignment="1">
      <alignment horizontal="center" vertical="center" shrinkToFit="1"/>
    </xf>
    <xf numFmtId="38" fontId="33" fillId="26" borderId="14" xfId="51" applyNumberFormat="1" applyFont="1" applyFill="1" applyBorder="1" applyAlignment="1">
      <alignment horizontal="center" vertical="center" shrinkToFit="1"/>
    </xf>
    <xf numFmtId="0" fontId="0" fillId="26" borderId="13" xfId="0" applyFill="1" applyBorder="1" applyAlignment="1">
      <alignment horizontal="center" vertical="center" shrinkToFit="1"/>
    </xf>
    <xf numFmtId="0" fontId="33" fillId="26" borderId="14" xfId="51" applyFont="1" applyFill="1" applyBorder="1" applyAlignment="1">
      <alignment horizontal="center" vertical="center" shrinkToFit="1"/>
    </xf>
    <xf numFmtId="0" fontId="33" fillId="26" borderId="32" xfId="51" applyFont="1" applyFill="1" applyBorder="1" applyAlignment="1">
      <alignment horizontal="center" vertical="center" wrapText="1" shrinkToFit="1"/>
    </xf>
    <xf numFmtId="0" fontId="33" fillId="26" borderId="24" xfId="51" applyFont="1" applyFill="1" applyBorder="1" applyAlignment="1">
      <alignment horizontal="center" vertical="center" shrinkToFit="1"/>
    </xf>
    <xf numFmtId="0" fontId="33" fillId="26" borderId="34" xfId="51" applyFont="1" applyFill="1" applyBorder="1" applyAlignment="1">
      <alignment horizontal="center" vertical="center" shrinkToFit="1"/>
    </xf>
    <xf numFmtId="0" fontId="36" fillId="26" borderId="53" xfId="51" applyFont="1" applyFill="1" applyBorder="1" applyAlignment="1">
      <alignment horizontal="left" vertical="top" wrapText="1" shrinkToFit="1"/>
    </xf>
    <xf numFmtId="0" fontId="36" fillId="26" borderId="52" xfId="51" applyFont="1" applyFill="1" applyBorder="1" applyAlignment="1">
      <alignment horizontal="left" vertical="top" shrinkToFit="1"/>
    </xf>
    <xf numFmtId="0" fontId="36" fillId="26" borderId="54" xfId="51" applyFont="1" applyFill="1" applyBorder="1" applyAlignment="1">
      <alignment horizontal="left" vertical="top"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桁区切り 3"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2" xfId="43" xr:uid="{00000000-0005-0000-0000-00002A000000}"/>
    <cellStyle name="入力" xfId="44" builtinId="20" customBuiltin="1"/>
    <cellStyle name="標準" xfId="0" builtinId="0"/>
    <cellStyle name="標準 2" xfId="45" xr:uid="{00000000-0005-0000-0000-00002D000000}"/>
    <cellStyle name="標準 2 2" xfId="46" xr:uid="{00000000-0005-0000-0000-00002E000000}"/>
    <cellStyle name="標準 2 2 2" xfId="47" xr:uid="{00000000-0005-0000-0000-00002F000000}"/>
    <cellStyle name="標準 2 2 3" xfId="48" xr:uid="{00000000-0005-0000-0000-000030000000}"/>
    <cellStyle name="標準 3" xfId="49" xr:uid="{00000000-0005-0000-0000-000031000000}"/>
    <cellStyle name="標準 4" xfId="50" xr:uid="{00000000-0005-0000-0000-000032000000}"/>
    <cellStyle name="標準 5" xfId="53" xr:uid="{00000000-0005-0000-0000-000033000000}"/>
    <cellStyle name="標準_市民ｽﾎﾟｰﾂ祭結果提出表" xfId="51" xr:uid="{00000000-0005-0000-0000-000035000000}"/>
    <cellStyle name="良い" xfId="52" builtinId="26" customBuiltin="1"/>
  </cellStyles>
  <dxfs count="0"/>
  <tableStyles count="0" defaultTableStyle="TableStyleMedium2" defaultPivotStyle="PivotStyleLight16"/>
  <colors>
    <mruColors>
      <color rgb="FFD5FFEA"/>
      <color rgb="FFFFFF99"/>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g"/><Relationship Id="rId10" Type="http://schemas.openxmlformats.org/officeDocument/2006/relationships/image" Target="../media/image10.jpg"/><Relationship Id="rId4" Type="http://schemas.openxmlformats.org/officeDocument/2006/relationships/image" Target="../media/image4.jp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editAs="absolute">
    <xdr:from>
      <xdr:col>25</xdr:col>
      <xdr:colOff>15240</xdr:colOff>
      <xdr:row>59</xdr:row>
      <xdr:rowOff>57776</xdr:rowOff>
    </xdr:from>
    <xdr:to>
      <xdr:col>33</xdr:col>
      <xdr:colOff>68580</xdr:colOff>
      <xdr:row>62</xdr:row>
      <xdr:rowOff>159257</xdr:rowOff>
    </xdr:to>
    <xdr:pic>
      <xdr:nvPicPr>
        <xdr:cNvPr id="4" name="図 3">
          <a:extLst>
            <a:ext uri="{FF2B5EF4-FFF2-40B4-BE49-F238E27FC236}">
              <a16:creationId xmlns:a16="http://schemas.microsoft.com/office/drawing/2014/main" id="{F0F18D29-07EE-41D1-8043-E429F3804CF2}"/>
            </a:ext>
          </a:extLst>
        </xdr:cNvPr>
        <xdr:cNvPicPr preferRelativeResize="0">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36" t="10077" b="14470"/>
        <a:stretch/>
      </xdr:blipFill>
      <xdr:spPr>
        <a:xfrm>
          <a:off x="4914900" y="10588616"/>
          <a:ext cx="1150620" cy="634881"/>
        </a:xfrm>
        <a:prstGeom prst="rect">
          <a:avLst/>
        </a:prstGeom>
      </xdr:spPr>
    </xdr:pic>
    <xdr:clientData/>
  </xdr:twoCellAnchor>
  <xdr:twoCellAnchor editAs="absolute">
    <xdr:from>
      <xdr:col>34</xdr:col>
      <xdr:colOff>76200</xdr:colOff>
      <xdr:row>151</xdr:row>
      <xdr:rowOff>152896</xdr:rowOff>
    </xdr:from>
    <xdr:to>
      <xdr:col>44</xdr:col>
      <xdr:colOff>38100</xdr:colOff>
      <xdr:row>155</xdr:row>
      <xdr:rowOff>128778</xdr:rowOff>
    </xdr:to>
    <xdr:pic>
      <xdr:nvPicPr>
        <xdr:cNvPr id="5" name="図 4">
          <a:extLst>
            <a:ext uri="{FF2B5EF4-FFF2-40B4-BE49-F238E27FC236}">
              <a16:creationId xmlns:a16="http://schemas.microsoft.com/office/drawing/2014/main" id="{41EA9303-33CA-4F6B-82C1-9D8847CFA33B}"/>
            </a:ext>
          </a:extLst>
        </xdr:cNvPr>
        <xdr:cNvPicPr preferRelativeResize="0">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077" b="14470"/>
        <a:stretch/>
      </xdr:blipFill>
      <xdr:spPr>
        <a:xfrm>
          <a:off x="6210300" y="25276036"/>
          <a:ext cx="1333500" cy="669302"/>
        </a:xfrm>
        <a:prstGeom prst="rect">
          <a:avLst/>
        </a:prstGeom>
      </xdr:spPr>
    </xdr:pic>
    <xdr:clientData/>
  </xdr:twoCellAnchor>
  <xdr:twoCellAnchor editAs="oneCell">
    <xdr:from>
      <xdr:col>30</xdr:col>
      <xdr:colOff>83819</xdr:colOff>
      <xdr:row>4</xdr:row>
      <xdr:rowOff>45719</xdr:rowOff>
    </xdr:from>
    <xdr:to>
      <xdr:col>48</xdr:col>
      <xdr:colOff>81000</xdr:colOff>
      <xdr:row>10</xdr:row>
      <xdr:rowOff>30480</xdr:rowOff>
    </xdr:to>
    <xdr:pic>
      <xdr:nvPicPr>
        <xdr:cNvPr id="7" name="図 6">
          <a:extLst>
            <a:ext uri="{FF2B5EF4-FFF2-40B4-BE49-F238E27FC236}">
              <a16:creationId xmlns:a16="http://schemas.microsoft.com/office/drawing/2014/main" id="{5E87EC7D-F7A2-4DCC-BB7D-41427D32B86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793" b="17816"/>
        <a:stretch/>
      </xdr:blipFill>
      <xdr:spPr>
        <a:xfrm>
          <a:off x="5669279" y="937259"/>
          <a:ext cx="2466061" cy="1264921"/>
        </a:xfrm>
        <a:prstGeom prst="rect">
          <a:avLst/>
        </a:prstGeom>
      </xdr:spPr>
    </xdr:pic>
    <xdr:clientData/>
  </xdr:twoCellAnchor>
  <xdr:twoCellAnchor editAs="oneCell">
    <xdr:from>
      <xdr:col>2</xdr:col>
      <xdr:colOff>30479</xdr:colOff>
      <xdr:row>231</xdr:row>
      <xdr:rowOff>153232</xdr:rowOff>
    </xdr:from>
    <xdr:to>
      <xdr:col>3</xdr:col>
      <xdr:colOff>592646</xdr:colOff>
      <xdr:row>237</xdr:row>
      <xdr:rowOff>45720</xdr:rowOff>
    </xdr:to>
    <xdr:pic>
      <xdr:nvPicPr>
        <xdr:cNvPr id="9" name="図 8">
          <a:extLst>
            <a:ext uri="{FF2B5EF4-FFF2-40B4-BE49-F238E27FC236}">
              <a16:creationId xmlns:a16="http://schemas.microsoft.com/office/drawing/2014/main" id="{D1C852B6-5AA3-40AF-B265-9BD98F5FED82}"/>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4062" t="17663" r="16848" b="28588"/>
        <a:stretch/>
      </xdr:blipFill>
      <xdr:spPr>
        <a:xfrm>
          <a:off x="533399" y="37285492"/>
          <a:ext cx="1278447" cy="745928"/>
        </a:xfrm>
        <a:prstGeom prst="rect">
          <a:avLst/>
        </a:prstGeom>
      </xdr:spPr>
    </xdr:pic>
    <xdr:clientData/>
  </xdr:twoCellAnchor>
  <xdr:twoCellAnchor editAs="oneCell">
    <xdr:from>
      <xdr:col>2</xdr:col>
      <xdr:colOff>38100</xdr:colOff>
      <xdr:row>226</xdr:row>
      <xdr:rowOff>46982</xdr:rowOff>
    </xdr:from>
    <xdr:to>
      <xdr:col>3</xdr:col>
      <xdr:colOff>586740</xdr:colOff>
      <xdr:row>231</xdr:row>
      <xdr:rowOff>91440</xdr:rowOff>
    </xdr:to>
    <xdr:pic>
      <xdr:nvPicPr>
        <xdr:cNvPr id="11" name="図 10">
          <a:extLst>
            <a:ext uri="{FF2B5EF4-FFF2-40B4-BE49-F238E27FC236}">
              <a16:creationId xmlns:a16="http://schemas.microsoft.com/office/drawing/2014/main" id="{7FCA499E-753E-47A5-A8D7-802C4D6E3E9B}"/>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999" t="11200" r="21601" b="36000"/>
        <a:stretch/>
      </xdr:blipFill>
      <xdr:spPr>
        <a:xfrm>
          <a:off x="541020" y="36394382"/>
          <a:ext cx="1264920" cy="829318"/>
        </a:xfrm>
        <a:prstGeom prst="rect">
          <a:avLst/>
        </a:prstGeom>
      </xdr:spPr>
    </xdr:pic>
    <xdr:clientData/>
  </xdr:twoCellAnchor>
  <xdr:twoCellAnchor editAs="oneCell">
    <xdr:from>
      <xdr:col>25</xdr:col>
      <xdr:colOff>68579</xdr:colOff>
      <xdr:row>232</xdr:row>
      <xdr:rowOff>106680</xdr:rowOff>
    </xdr:from>
    <xdr:to>
      <xdr:col>48</xdr:col>
      <xdr:colOff>31044</xdr:colOff>
      <xdr:row>241</xdr:row>
      <xdr:rowOff>213360</xdr:rowOff>
    </xdr:to>
    <xdr:pic>
      <xdr:nvPicPr>
        <xdr:cNvPr id="13" name="図 12">
          <a:extLst>
            <a:ext uri="{FF2B5EF4-FFF2-40B4-BE49-F238E27FC236}">
              <a16:creationId xmlns:a16="http://schemas.microsoft.com/office/drawing/2014/main" id="{9E61D819-DE83-4CC0-A1B9-A65151CE7F2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089" t="16850" b="34709"/>
        <a:stretch/>
      </xdr:blipFill>
      <xdr:spPr>
        <a:xfrm>
          <a:off x="4968239" y="37414200"/>
          <a:ext cx="3117145" cy="1303020"/>
        </a:xfrm>
        <a:prstGeom prst="rect">
          <a:avLst/>
        </a:prstGeom>
      </xdr:spPr>
    </xdr:pic>
    <xdr:clientData/>
  </xdr:twoCellAnchor>
  <xdr:twoCellAnchor editAs="oneCell">
    <xdr:from>
      <xdr:col>34</xdr:col>
      <xdr:colOff>76200</xdr:colOff>
      <xdr:row>58</xdr:row>
      <xdr:rowOff>104172</xdr:rowOff>
    </xdr:from>
    <xdr:to>
      <xdr:col>45</xdr:col>
      <xdr:colOff>91440</xdr:colOff>
      <xdr:row>65</xdr:row>
      <xdr:rowOff>30480</xdr:rowOff>
    </xdr:to>
    <xdr:pic>
      <xdr:nvPicPr>
        <xdr:cNvPr id="15" name="図 14">
          <a:extLst>
            <a:ext uri="{FF2B5EF4-FFF2-40B4-BE49-F238E27FC236}">
              <a16:creationId xmlns:a16="http://schemas.microsoft.com/office/drawing/2014/main" id="{2062D99B-89E7-4D8C-B635-98096685AB0A}"/>
            </a:ext>
          </a:extLst>
        </xdr:cNvPr>
        <xdr:cNvPicPr>
          <a:picLocks noChangeAspect="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14800" t="9067" r="22001" b="25067"/>
        <a:stretch/>
      </xdr:blipFill>
      <xdr:spPr>
        <a:xfrm>
          <a:off x="6210300" y="10497852"/>
          <a:ext cx="1524000" cy="1191228"/>
        </a:xfrm>
        <a:prstGeom prst="rect">
          <a:avLst/>
        </a:prstGeom>
      </xdr:spPr>
    </xdr:pic>
    <xdr:clientData/>
  </xdr:twoCellAnchor>
  <xdr:twoCellAnchor editAs="oneCell">
    <xdr:from>
      <xdr:col>33</xdr:col>
      <xdr:colOff>22860</xdr:colOff>
      <xdr:row>150</xdr:row>
      <xdr:rowOff>163182</xdr:rowOff>
    </xdr:from>
    <xdr:to>
      <xdr:col>44</xdr:col>
      <xdr:colOff>53340</xdr:colOff>
      <xdr:row>156</xdr:row>
      <xdr:rowOff>114299</xdr:rowOff>
    </xdr:to>
    <xdr:pic>
      <xdr:nvPicPr>
        <xdr:cNvPr id="17" name="図 16">
          <a:extLst>
            <a:ext uri="{FF2B5EF4-FFF2-40B4-BE49-F238E27FC236}">
              <a16:creationId xmlns:a16="http://schemas.microsoft.com/office/drawing/2014/main" id="{E7DB269A-9B7E-4761-820E-7D3463CC7149}"/>
            </a:ext>
          </a:extLst>
        </xdr:cNvPr>
        <xdr:cNvPicPr>
          <a:picLocks noChangeAspect="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5402" t="25134" r="23678" b="22759"/>
        <a:stretch/>
      </xdr:blipFill>
      <xdr:spPr>
        <a:xfrm>
          <a:off x="6019800" y="23754702"/>
          <a:ext cx="1539240" cy="987437"/>
        </a:xfrm>
        <a:prstGeom prst="rect">
          <a:avLst/>
        </a:prstGeom>
      </xdr:spPr>
    </xdr:pic>
    <xdr:clientData/>
  </xdr:twoCellAnchor>
  <xdr:twoCellAnchor editAs="oneCell">
    <xdr:from>
      <xdr:col>32</xdr:col>
      <xdr:colOff>137159</xdr:colOff>
      <xdr:row>144</xdr:row>
      <xdr:rowOff>48928</xdr:rowOff>
    </xdr:from>
    <xdr:to>
      <xdr:col>44</xdr:col>
      <xdr:colOff>42324</xdr:colOff>
      <xdr:row>150</xdr:row>
      <xdr:rowOff>137160</xdr:rowOff>
    </xdr:to>
    <xdr:pic>
      <xdr:nvPicPr>
        <xdr:cNvPr id="19" name="図 18">
          <a:extLst>
            <a:ext uri="{FF2B5EF4-FFF2-40B4-BE49-F238E27FC236}">
              <a16:creationId xmlns:a16="http://schemas.microsoft.com/office/drawing/2014/main" id="{121672D9-AB2B-4ED6-B811-074AB4DA6BBA}"/>
            </a:ext>
          </a:extLst>
        </xdr:cNvPr>
        <xdr:cNvPicPr>
          <a:picLocks noChangeAspect="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2600" t="16267" r="24200" b="29867"/>
        <a:stretch/>
      </xdr:blipFill>
      <xdr:spPr>
        <a:xfrm>
          <a:off x="5996939" y="22550788"/>
          <a:ext cx="1551085" cy="1177892"/>
        </a:xfrm>
        <a:prstGeom prst="rect">
          <a:avLst/>
        </a:prstGeom>
      </xdr:spPr>
    </xdr:pic>
    <xdr:clientData/>
  </xdr:twoCellAnchor>
  <xdr:twoCellAnchor editAs="oneCell">
    <xdr:from>
      <xdr:col>40</xdr:col>
      <xdr:colOff>0</xdr:colOff>
      <xdr:row>50</xdr:row>
      <xdr:rowOff>22634</xdr:rowOff>
    </xdr:from>
    <xdr:to>
      <xdr:col>48</xdr:col>
      <xdr:colOff>76200</xdr:colOff>
      <xdr:row>57</xdr:row>
      <xdr:rowOff>7620</xdr:rowOff>
    </xdr:to>
    <xdr:pic>
      <xdr:nvPicPr>
        <xdr:cNvPr id="21" name="図 20">
          <a:extLst>
            <a:ext uri="{FF2B5EF4-FFF2-40B4-BE49-F238E27FC236}">
              <a16:creationId xmlns:a16="http://schemas.microsoft.com/office/drawing/2014/main" id="{175B7B2E-2C4E-4B7A-8591-49B570B0C17F}"/>
            </a:ext>
          </a:extLst>
        </xdr:cNvPr>
        <xdr:cNvPicPr>
          <a:picLocks noChangeAspect="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21201" t="20267" r="24799" b="15200"/>
        <a:stretch/>
      </xdr:blipFill>
      <xdr:spPr>
        <a:xfrm>
          <a:off x="6957060" y="8808494"/>
          <a:ext cx="1173480" cy="1051786"/>
        </a:xfrm>
        <a:prstGeom prst="rect">
          <a:avLst/>
        </a:prstGeom>
      </xdr:spPr>
    </xdr:pic>
    <xdr:clientData/>
  </xdr:twoCellAnchor>
  <xdr:twoCellAnchor editAs="oneCell">
    <xdr:from>
      <xdr:col>39</xdr:col>
      <xdr:colOff>114300</xdr:colOff>
      <xdr:row>23</xdr:row>
      <xdr:rowOff>80652</xdr:rowOff>
    </xdr:from>
    <xdr:to>
      <xdr:col>48</xdr:col>
      <xdr:colOff>114300</xdr:colOff>
      <xdr:row>29</xdr:row>
      <xdr:rowOff>53339</xdr:rowOff>
    </xdr:to>
    <xdr:pic>
      <xdr:nvPicPr>
        <xdr:cNvPr id="23" name="図 22">
          <a:extLst>
            <a:ext uri="{FF2B5EF4-FFF2-40B4-BE49-F238E27FC236}">
              <a16:creationId xmlns:a16="http://schemas.microsoft.com/office/drawing/2014/main" id="{D5D19B6D-D521-495E-B9A2-66EC053FC85F}"/>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427" t="15738" r="23770" b="29836"/>
        <a:stretch/>
      </xdr:blipFill>
      <xdr:spPr>
        <a:xfrm>
          <a:off x="6934200" y="4957452"/>
          <a:ext cx="1234440" cy="887087"/>
        </a:xfrm>
        <a:prstGeom prst="rect">
          <a:avLst/>
        </a:prstGeom>
      </xdr:spPr>
    </xdr:pic>
    <xdr:clientData/>
  </xdr:twoCellAnchor>
  <xdr:twoCellAnchor editAs="oneCell">
    <xdr:from>
      <xdr:col>38</xdr:col>
      <xdr:colOff>91440</xdr:colOff>
      <xdr:row>33</xdr:row>
      <xdr:rowOff>40529</xdr:rowOff>
    </xdr:from>
    <xdr:to>
      <xdr:col>48</xdr:col>
      <xdr:colOff>99060</xdr:colOff>
      <xdr:row>38</xdr:row>
      <xdr:rowOff>38099</xdr:rowOff>
    </xdr:to>
    <xdr:pic>
      <xdr:nvPicPr>
        <xdr:cNvPr id="25" name="図 24">
          <a:extLst>
            <a:ext uri="{FF2B5EF4-FFF2-40B4-BE49-F238E27FC236}">
              <a16:creationId xmlns:a16="http://schemas.microsoft.com/office/drawing/2014/main" id="{CFFC35AE-8DAC-4131-A468-AC0F63FDB1F9}"/>
            </a:ext>
          </a:extLst>
        </xdr:cNvPr>
        <xdr:cNvPicPr>
          <a:picLocks noChangeAspect="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5201" t="14667" r="15799" b="34666"/>
        <a:stretch/>
      </xdr:blipFill>
      <xdr:spPr>
        <a:xfrm>
          <a:off x="6774180" y="6365129"/>
          <a:ext cx="1379220" cy="759570"/>
        </a:xfrm>
        <a:prstGeom prst="rect">
          <a:avLst/>
        </a:prstGeom>
      </xdr:spPr>
    </xdr:pic>
    <xdr:clientData/>
  </xdr:twoCellAnchor>
  <xdr:twoCellAnchor editAs="oneCell">
    <xdr:from>
      <xdr:col>39</xdr:col>
      <xdr:colOff>83820</xdr:colOff>
      <xdr:row>40</xdr:row>
      <xdr:rowOff>83820</xdr:rowOff>
    </xdr:from>
    <xdr:to>
      <xdr:col>47</xdr:col>
      <xdr:colOff>60960</xdr:colOff>
      <xdr:row>48</xdr:row>
      <xdr:rowOff>43016</xdr:rowOff>
    </xdr:to>
    <xdr:pic>
      <xdr:nvPicPr>
        <xdr:cNvPr id="27" name="図 26">
          <a:extLst>
            <a:ext uri="{FF2B5EF4-FFF2-40B4-BE49-F238E27FC236}">
              <a16:creationId xmlns:a16="http://schemas.microsoft.com/office/drawing/2014/main" id="{227D242D-B3AF-40A0-AA84-EA9DD0F5BB0D}"/>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39400" t="11733" r="17200" b="24800"/>
        <a:stretch/>
      </xdr:blipFill>
      <xdr:spPr>
        <a:xfrm>
          <a:off x="6903720" y="7421880"/>
          <a:ext cx="1074420" cy="1178396"/>
        </a:xfrm>
        <a:prstGeom prst="rect">
          <a:avLst/>
        </a:prstGeom>
      </xdr:spPr>
    </xdr:pic>
    <xdr:clientData/>
  </xdr:twoCellAnchor>
  <xdr:twoCellAnchor editAs="oneCell">
    <xdr:from>
      <xdr:col>34</xdr:col>
      <xdr:colOff>99060</xdr:colOff>
      <xdr:row>65</xdr:row>
      <xdr:rowOff>99060</xdr:rowOff>
    </xdr:from>
    <xdr:to>
      <xdr:col>44</xdr:col>
      <xdr:colOff>129540</xdr:colOff>
      <xdr:row>71</xdr:row>
      <xdr:rowOff>32196</xdr:rowOff>
    </xdr:to>
    <xdr:pic>
      <xdr:nvPicPr>
        <xdr:cNvPr id="28" name="図 27">
          <a:extLst>
            <a:ext uri="{FF2B5EF4-FFF2-40B4-BE49-F238E27FC236}">
              <a16:creationId xmlns:a16="http://schemas.microsoft.com/office/drawing/2014/main" id="{D9D456D4-8DD0-4EA5-8427-D43D738AEF2F}"/>
            </a:ext>
          </a:extLst>
        </xdr:cNvPr>
        <xdr:cNvPicPr>
          <a:picLocks noChangeAspect="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427" t="15738" r="23770" b="29836"/>
        <a:stretch/>
      </xdr:blipFill>
      <xdr:spPr>
        <a:xfrm>
          <a:off x="6233160" y="11757660"/>
          <a:ext cx="1402080" cy="100755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86"/>
  <sheetViews>
    <sheetView tabSelected="1" view="pageBreakPreview" zoomScaleNormal="100" zoomScaleSheetLayoutView="100" workbookViewId="0">
      <selection activeCell="A2" sqref="A2"/>
    </sheetView>
  </sheetViews>
  <sheetFormatPr defaultColWidth="9" defaultRowHeight="12" customHeight="1" x14ac:dyDescent="0.2"/>
  <cols>
    <col min="1" max="1" width="3.6640625" style="110" customWidth="1"/>
    <col min="2" max="2" width="3.6640625" style="109" customWidth="1"/>
    <col min="3" max="3" width="10.44140625" style="109" customWidth="1"/>
    <col min="4" max="4" width="11.6640625" style="109" customWidth="1"/>
    <col min="5" max="48" width="2" style="109" customWidth="1"/>
    <col min="49" max="52" width="1.88671875" style="110" customWidth="1"/>
    <col min="53" max="65" width="9" style="110"/>
    <col min="66" max="16384" width="9" style="109"/>
  </cols>
  <sheetData>
    <row r="1" spans="2:88" ht="12" customHeight="1" x14ac:dyDescent="0.2">
      <c r="AW1" s="109"/>
      <c r="AX1" s="109"/>
      <c r="AY1" s="109"/>
      <c r="AZ1" s="109"/>
      <c r="BA1" s="109"/>
      <c r="BB1" s="109"/>
      <c r="BC1" s="109"/>
      <c r="BD1" s="109"/>
      <c r="BE1" s="109"/>
      <c r="BF1" s="109"/>
      <c r="BG1" s="109"/>
      <c r="BH1" s="109"/>
      <c r="BI1" s="109"/>
      <c r="BJ1" s="109"/>
      <c r="BK1" s="109"/>
      <c r="BN1" s="110"/>
      <c r="BO1" s="110"/>
      <c r="BP1" s="110"/>
      <c r="BQ1" s="110"/>
      <c r="BR1" s="110"/>
      <c r="BS1" s="110"/>
      <c r="BT1" s="110"/>
      <c r="BU1" s="110"/>
      <c r="BV1" s="110"/>
      <c r="BW1" s="110"/>
      <c r="BX1" s="110"/>
      <c r="BY1" s="110"/>
      <c r="BZ1" s="110"/>
      <c r="CA1" s="110"/>
      <c r="CB1" s="110"/>
      <c r="CC1" s="110"/>
      <c r="CD1" s="110"/>
      <c r="CE1" s="110"/>
      <c r="CF1" s="110"/>
      <c r="CG1" s="110"/>
      <c r="CH1" s="110"/>
      <c r="CI1" s="110"/>
      <c r="CJ1" s="110"/>
    </row>
    <row r="2" spans="2:88" s="78" customFormat="1" ht="25.8" x14ac:dyDescent="0.2">
      <c r="C2" s="240" t="s">
        <v>178</v>
      </c>
      <c r="D2" s="241"/>
      <c r="E2" s="79"/>
      <c r="F2" s="79"/>
      <c r="G2" s="79"/>
      <c r="H2" s="79"/>
      <c r="I2" s="79"/>
      <c r="J2" s="79"/>
      <c r="K2" s="79"/>
      <c r="L2" s="79"/>
      <c r="M2" s="79"/>
      <c r="N2" s="79"/>
      <c r="O2" s="79"/>
      <c r="P2" s="79"/>
      <c r="Q2" s="79"/>
      <c r="R2" s="79"/>
      <c r="S2" s="242"/>
      <c r="T2" s="242"/>
      <c r="U2" s="242"/>
      <c r="V2" s="242"/>
      <c r="W2" s="242"/>
      <c r="X2" s="242"/>
      <c r="Y2" s="242"/>
      <c r="Z2" s="242"/>
      <c r="AA2" s="243"/>
      <c r="AB2" s="243"/>
      <c r="AC2" s="243"/>
      <c r="AD2" s="243"/>
      <c r="AU2" s="244"/>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5"/>
      <c r="BY2" s="245"/>
      <c r="BZ2" s="245"/>
      <c r="CA2" s="245"/>
      <c r="CB2" s="245"/>
      <c r="CC2" s="245"/>
      <c r="CD2" s="246"/>
    </row>
    <row r="3" spans="2:88" s="78" customFormat="1" ht="23.4" x14ac:dyDescent="0.2">
      <c r="C3" s="247" t="s">
        <v>164</v>
      </c>
      <c r="D3" s="241"/>
      <c r="E3" s="79"/>
      <c r="F3" s="79"/>
      <c r="G3" s="79"/>
      <c r="H3" s="79"/>
      <c r="I3" s="79"/>
      <c r="J3" s="79"/>
      <c r="K3" s="79"/>
      <c r="L3" s="79"/>
      <c r="M3" s="79"/>
      <c r="N3" s="79"/>
      <c r="O3" s="79"/>
      <c r="P3" s="79"/>
      <c r="Q3" s="79"/>
      <c r="R3" s="79"/>
      <c r="S3" s="242"/>
      <c r="T3" s="242"/>
      <c r="U3" s="242"/>
      <c r="V3" s="242"/>
      <c r="W3" s="242"/>
      <c r="X3" s="242"/>
      <c r="Y3" s="242"/>
      <c r="Z3" s="242"/>
      <c r="AA3" s="243"/>
      <c r="AB3" s="243"/>
      <c r="AC3" s="243"/>
      <c r="AD3" s="243"/>
      <c r="AU3" s="244"/>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5"/>
      <c r="BY3" s="245"/>
      <c r="BZ3" s="245"/>
      <c r="CA3" s="245"/>
      <c r="CB3" s="245"/>
      <c r="CC3" s="245"/>
      <c r="CD3" s="246"/>
    </row>
    <row r="4" spans="2:88" s="78" customFormat="1" ht="9" customHeight="1" x14ac:dyDescent="0.2">
      <c r="C4" s="248"/>
      <c r="D4" s="241"/>
      <c r="E4" s="79"/>
      <c r="F4" s="79"/>
      <c r="G4" s="79"/>
      <c r="H4" s="79"/>
      <c r="I4" s="79"/>
      <c r="J4" s="79"/>
      <c r="K4" s="79"/>
      <c r="L4" s="79"/>
      <c r="M4" s="79"/>
      <c r="N4" s="79"/>
      <c r="O4" s="79"/>
      <c r="P4" s="79"/>
      <c r="Q4" s="79"/>
      <c r="R4" s="79"/>
      <c r="S4" s="242"/>
      <c r="T4" s="242"/>
      <c r="U4" s="242"/>
      <c r="V4" s="242"/>
      <c r="W4" s="242"/>
      <c r="X4" s="242"/>
      <c r="Y4" s="242"/>
      <c r="Z4" s="242"/>
      <c r="AA4" s="243"/>
      <c r="AB4" s="243"/>
      <c r="AC4" s="243"/>
      <c r="AD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5"/>
      <c r="BY4" s="245"/>
      <c r="BZ4" s="245"/>
      <c r="CA4" s="245"/>
      <c r="CB4" s="245"/>
      <c r="CC4" s="245"/>
      <c r="CD4" s="249"/>
    </row>
    <row r="5" spans="2:88" s="250" customFormat="1" ht="16.95" customHeight="1" x14ac:dyDescent="0.2">
      <c r="B5" s="257" t="s">
        <v>69</v>
      </c>
      <c r="C5" s="257"/>
      <c r="D5" s="257"/>
      <c r="E5" s="258"/>
      <c r="F5" s="257" t="s">
        <v>70</v>
      </c>
      <c r="G5" s="257"/>
      <c r="H5" s="257"/>
      <c r="I5" s="257"/>
      <c r="J5" s="257"/>
      <c r="K5" s="257"/>
      <c r="L5" s="257"/>
      <c r="M5" s="257"/>
      <c r="N5" s="257"/>
      <c r="O5" s="257"/>
      <c r="P5" s="257"/>
      <c r="Q5" s="259"/>
      <c r="S5" s="257" t="s">
        <v>71</v>
      </c>
      <c r="T5" s="257"/>
      <c r="U5" s="257"/>
      <c r="V5" s="257"/>
      <c r="W5" s="257"/>
      <c r="X5" s="257"/>
      <c r="Y5" s="257"/>
      <c r="Z5" s="257"/>
      <c r="AA5" s="257"/>
      <c r="AB5" s="257"/>
      <c r="AC5" s="259"/>
      <c r="AP5" s="257"/>
      <c r="AQ5" s="257"/>
    </row>
    <row r="6" spans="2:88" s="250" customFormat="1" ht="16.95" customHeight="1" x14ac:dyDescent="0.2">
      <c r="B6" s="456" t="str">
        <f>S64</f>
        <v>加地龍太</v>
      </c>
      <c r="C6" s="457"/>
      <c r="D6" s="294" t="str">
        <f>Z64</f>
        <v>TEAMBLOWIN</v>
      </c>
      <c r="E6" s="251"/>
      <c r="F6" s="456" t="str">
        <f>S101</f>
        <v>白川律稀</v>
      </c>
      <c r="G6" s="457"/>
      <c r="H6" s="457"/>
      <c r="I6" s="457"/>
      <c r="J6" s="457"/>
      <c r="K6" s="457"/>
      <c r="L6" s="458" t="str">
        <f>Z101</f>
        <v>タイム</v>
      </c>
      <c r="M6" s="458"/>
      <c r="N6" s="458"/>
      <c r="O6" s="458"/>
      <c r="P6" s="458"/>
      <c r="Q6" s="459"/>
      <c r="R6" s="252"/>
      <c r="S6" s="456" t="str">
        <f>S149</f>
        <v>井上訓臣</v>
      </c>
      <c r="T6" s="457"/>
      <c r="U6" s="457"/>
      <c r="V6" s="457"/>
      <c r="W6" s="457"/>
      <c r="X6" s="457"/>
      <c r="Y6" s="458" t="str">
        <f>Z149</f>
        <v>関川クラブ</v>
      </c>
      <c r="Z6" s="458"/>
      <c r="AA6" s="458"/>
      <c r="AB6" s="458"/>
      <c r="AC6" s="458"/>
      <c r="AD6" s="459"/>
      <c r="AE6" s="252"/>
    </row>
    <row r="7" spans="2:88" s="250" customFormat="1" ht="16.95" customHeight="1" x14ac:dyDescent="0.2">
      <c r="B7" s="460" t="str">
        <f>S65</f>
        <v>鈴木慎也</v>
      </c>
      <c r="C7" s="461"/>
      <c r="D7" s="295" t="str">
        <f>Z65</f>
        <v>TEAMBLOWIN</v>
      </c>
      <c r="E7" s="253"/>
      <c r="F7" s="460" t="str">
        <f>S102</f>
        <v>安藤凌</v>
      </c>
      <c r="G7" s="461"/>
      <c r="H7" s="461"/>
      <c r="I7" s="461"/>
      <c r="J7" s="461"/>
      <c r="K7" s="461"/>
      <c r="L7" s="454" t="str">
        <f>Z102</f>
        <v>タイム</v>
      </c>
      <c r="M7" s="454"/>
      <c r="N7" s="454"/>
      <c r="O7" s="454"/>
      <c r="P7" s="454"/>
      <c r="Q7" s="455"/>
      <c r="R7" s="252"/>
      <c r="S7" s="460" t="str">
        <f>S150</f>
        <v>好井邦嘉</v>
      </c>
      <c r="T7" s="461"/>
      <c r="U7" s="461"/>
      <c r="V7" s="461"/>
      <c r="W7" s="461"/>
      <c r="X7" s="461"/>
      <c r="Y7" s="454" t="str">
        <f>Z150</f>
        <v>関川クラブ</v>
      </c>
      <c r="Z7" s="454"/>
      <c r="AA7" s="454"/>
      <c r="AB7" s="454"/>
      <c r="AC7" s="454"/>
      <c r="AD7" s="455"/>
      <c r="AE7" s="252"/>
    </row>
    <row r="8" spans="2:88" s="250" customFormat="1" ht="16.95" customHeight="1" x14ac:dyDescent="0.2">
      <c r="B8" s="257" t="s">
        <v>72</v>
      </c>
      <c r="C8" s="257"/>
      <c r="D8" s="257"/>
      <c r="E8" s="258"/>
      <c r="F8" s="257" t="s">
        <v>73</v>
      </c>
      <c r="G8" s="257"/>
      <c r="H8" s="257"/>
      <c r="I8" s="257"/>
      <c r="J8" s="257"/>
      <c r="K8" s="257"/>
      <c r="L8" s="257"/>
      <c r="M8" s="257"/>
      <c r="N8" s="257"/>
      <c r="O8" s="257"/>
      <c r="P8" s="257"/>
      <c r="Q8" s="259"/>
      <c r="S8" s="257" t="s">
        <v>74</v>
      </c>
      <c r="T8" s="257"/>
      <c r="U8" s="257"/>
      <c r="V8" s="257"/>
      <c r="W8" s="257"/>
      <c r="X8" s="257"/>
      <c r="Y8" s="257"/>
      <c r="Z8" s="257"/>
      <c r="AA8" s="257"/>
      <c r="AB8" s="257"/>
      <c r="AC8" s="259"/>
    </row>
    <row r="9" spans="2:88" s="250" customFormat="1" ht="16.95" customHeight="1" x14ac:dyDescent="0.2">
      <c r="B9" s="456" t="str">
        <f>S67</f>
        <v>矢野司</v>
      </c>
      <c r="C9" s="457"/>
      <c r="D9" s="294" t="str">
        <f>Z67</f>
        <v>TEAMBLOWIN</v>
      </c>
      <c r="E9" s="251"/>
      <c r="F9" s="456" t="str">
        <f>S104</f>
        <v>合田亜里砂</v>
      </c>
      <c r="G9" s="457"/>
      <c r="H9" s="457"/>
      <c r="I9" s="457"/>
      <c r="J9" s="457"/>
      <c r="K9" s="457"/>
      <c r="L9" s="458" t="str">
        <f>Z104</f>
        <v>土居クラブ</v>
      </c>
      <c r="M9" s="458"/>
      <c r="N9" s="458"/>
      <c r="O9" s="458"/>
      <c r="P9" s="458"/>
      <c r="Q9" s="459"/>
      <c r="R9" s="252"/>
      <c r="S9" s="456" t="str">
        <f>S152</f>
        <v>坂上想磨</v>
      </c>
      <c r="T9" s="457"/>
      <c r="U9" s="457"/>
      <c r="V9" s="457"/>
      <c r="W9" s="457"/>
      <c r="X9" s="457"/>
      <c r="Y9" s="458" t="str">
        <f>Z152</f>
        <v>土居中</v>
      </c>
      <c r="Z9" s="458"/>
      <c r="AA9" s="458"/>
      <c r="AB9" s="458"/>
      <c r="AC9" s="458"/>
      <c r="AD9" s="459"/>
      <c r="AE9" s="252"/>
    </row>
    <row r="10" spans="2:88" s="250" customFormat="1" ht="16.95" customHeight="1" x14ac:dyDescent="0.2">
      <c r="B10" s="460" t="str">
        <f>S68</f>
        <v>倉本梨香</v>
      </c>
      <c r="C10" s="461"/>
      <c r="D10" s="295" t="str">
        <f>Z68</f>
        <v>TEAMBLOWIN</v>
      </c>
      <c r="E10" s="253"/>
      <c r="F10" s="460" t="str">
        <f>S105</f>
        <v>合田義久</v>
      </c>
      <c r="G10" s="461"/>
      <c r="H10" s="461"/>
      <c r="I10" s="461"/>
      <c r="J10" s="461"/>
      <c r="K10" s="461"/>
      <c r="L10" s="454" t="str">
        <f>Z105</f>
        <v>Ａ'ｓ</v>
      </c>
      <c r="M10" s="454"/>
      <c r="N10" s="454"/>
      <c r="O10" s="454"/>
      <c r="P10" s="454"/>
      <c r="Q10" s="455"/>
      <c r="R10" s="252"/>
      <c r="S10" s="460" t="str">
        <f>S153</f>
        <v>清水雄陽</v>
      </c>
      <c r="T10" s="461"/>
      <c r="U10" s="461"/>
      <c r="V10" s="461"/>
      <c r="W10" s="461"/>
      <c r="X10" s="461"/>
      <c r="Y10" s="454" t="str">
        <f>Z153</f>
        <v>土居中</v>
      </c>
      <c r="Z10" s="454"/>
      <c r="AA10" s="454"/>
      <c r="AB10" s="454"/>
      <c r="AC10" s="454"/>
      <c r="AD10" s="455"/>
      <c r="AE10" s="252"/>
    </row>
    <row r="11" spans="2:88" s="78" customFormat="1" ht="16.95" customHeight="1" x14ac:dyDescent="0.2">
      <c r="C11" s="254"/>
      <c r="D11" s="255"/>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302"/>
      <c r="AD11" s="302"/>
      <c r="AE11" s="302"/>
      <c r="AF11" s="302"/>
    </row>
    <row r="12" spans="2:88" s="250" customFormat="1" ht="16.95" customHeight="1" x14ac:dyDescent="0.2">
      <c r="B12" s="257" t="s">
        <v>75</v>
      </c>
      <c r="C12" s="257"/>
      <c r="D12" s="257"/>
      <c r="E12" s="258"/>
      <c r="F12" s="257" t="s">
        <v>162</v>
      </c>
      <c r="G12" s="257"/>
      <c r="H12" s="257"/>
      <c r="I12" s="257"/>
      <c r="J12" s="257"/>
      <c r="K12" s="257"/>
      <c r="L12" s="257"/>
      <c r="M12" s="257"/>
      <c r="N12" s="257"/>
      <c r="O12" s="257"/>
      <c r="P12" s="257"/>
      <c r="Q12" s="259"/>
      <c r="S12" s="257" t="s">
        <v>76</v>
      </c>
      <c r="T12" s="257"/>
      <c r="U12" s="257"/>
      <c r="V12" s="257"/>
      <c r="W12" s="257"/>
      <c r="X12" s="257"/>
      <c r="Y12" s="257"/>
      <c r="Z12" s="257"/>
      <c r="AA12" s="257"/>
      <c r="AB12" s="257"/>
      <c r="AC12" s="259"/>
      <c r="AF12" s="257" t="s">
        <v>161</v>
      </c>
      <c r="AG12" s="257"/>
      <c r="AH12" s="257"/>
      <c r="AI12" s="257"/>
      <c r="AJ12" s="259"/>
      <c r="AK12" s="259"/>
      <c r="AL12" s="259"/>
      <c r="AN12" s="257"/>
    </row>
    <row r="13" spans="2:88" s="250" customFormat="1" ht="16.95" customHeight="1" x14ac:dyDescent="0.2">
      <c r="B13" s="456" t="str">
        <f>AI164</f>
        <v>長原芽美</v>
      </c>
      <c r="C13" s="457"/>
      <c r="D13" s="294" t="str">
        <f>AP164</f>
        <v>酒商ながはら</v>
      </c>
      <c r="E13" s="251"/>
      <c r="F13" s="456" t="str">
        <f>AI193</f>
        <v>大西七星</v>
      </c>
      <c r="G13" s="457"/>
      <c r="H13" s="457"/>
      <c r="I13" s="457"/>
      <c r="J13" s="457"/>
      <c r="K13" s="457"/>
      <c r="L13" s="458" t="str">
        <f>AP193</f>
        <v>川之江クラブ</v>
      </c>
      <c r="M13" s="458"/>
      <c r="N13" s="458"/>
      <c r="O13" s="458"/>
      <c r="P13" s="458"/>
      <c r="Q13" s="459"/>
      <c r="R13" s="252"/>
      <c r="S13" s="456" t="str">
        <f>E229</f>
        <v>石水玲珈</v>
      </c>
      <c r="T13" s="457"/>
      <c r="U13" s="457"/>
      <c r="V13" s="457"/>
      <c r="W13" s="457"/>
      <c r="X13" s="457"/>
      <c r="Y13" s="458" t="str">
        <f>L229</f>
        <v>土居中</v>
      </c>
      <c r="Z13" s="458"/>
      <c r="AA13" s="458"/>
      <c r="AB13" s="458"/>
      <c r="AC13" s="458"/>
      <c r="AD13" s="459"/>
      <c r="AE13" s="252"/>
      <c r="AF13" s="456" t="str">
        <f>AH229</f>
        <v>髙橋理夢</v>
      </c>
      <c r="AG13" s="457"/>
      <c r="AH13" s="457"/>
      <c r="AI13" s="457"/>
      <c r="AJ13" s="457"/>
      <c r="AK13" s="457"/>
      <c r="AL13" s="458" t="str">
        <f>AO229</f>
        <v>土居中</v>
      </c>
      <c r="AM13" s="458"/>
      <c r="AN13" s="458"/>
      <c r="AO13" s="458"/>
      <c r="AP13" s="458"/>
      <c r="AQ13" s="459"/>
    </row>
    <row r="14" spans="2:88" s="250" customFormat="1" ht="16.95" customHeight="1" x14ac:dyDescent="0.2">
      <c r="B14" s="460" t="str">
        <f>AI165</f>
        <v>髙橋善子</v>
      </c>
      <c r="C14" s="461"/>
      <c r="D14" s="295" t="str">
        <f>AP165</f>
        <v>TEAM BLOWIN</v>
      </c>
      <c r="E14" s="253"/>
      <c r="F14" s="460" t="str">
        <f>AI194</f>
        <v>合田直子</v>
      </c>
      <c r="G14" s="461"/>
      <c r="H14" s="461"/>
      <c r="I14" s="461"/>
      <c r="J14" s="461"/>
      <c r="K14" s="461"/>
      <c r="L14" s="454" t="str">
        <f>AP194</f>
        <v>川之江クラブ</v>
      </c>
      <c r="M14" s="454"/>
      <c r="N14" s="454"/>
      <c r="O14" s="454"/>
      <c r="P14" s="454"/>
      <c r="Q14" s="455"/>
      <c r="R14" s="252"/>
      <c r="S14" s="460" t="str">
        <f>E230</f>
        <v>滝本美玲</v>
      </c>
      <c r="T14" s="461"/>
      <c r="U14" s="461"/>
      <c r="V14" s="461"/>
      <c r="W14" s="461"/>
      <c r="X14" s="461"/>
      <c r="Y14" s="454" t="str">
        <f>L230</f>
        <v>土居中</v>
      </c>
      <c r="Z14" s="454"/>
      <c r="AA14" s="454"/>
      <c r="AB14" s="454"/>
      <c r="AC14" s="454"/>
      <c r="AD14" s="455"/>
      <c r="AE14" s="252"/>
      <c r="AF14" s="460" t="str">
        <f>AH230</f>
        <v>石水明日香</v>
      </c>
      <c r="AG14" s="461"/>
      <c r="AH14" s="461"/>
      <c r="AI14" s="461"/>
      <c r="AJ14" s="461"/>
      <c r="AK14" s="461"/>
      <c r="AL14" s="454" t="str">
        <f>AO230</f>
        <v>土居中</v>
      </c>
      <c r="AM14" s="454"/>
      <c r="AN14" s="454"/>
      <c r="AO14" s="454"/>
      <c r="AP14" s="454"/>
      <c r="AQ14" s="455"/>
    </row>
    <row r="15" spans="2:88" s="250" customFormat="1" ht="16.95" customHeight="1" x14ac:dyDescent="0.2">
      <c r="B15" s="257" t="s">
        <v>77</v>
      </c>
      <c r="C15" s="257"/>
      <c r="D15" s="257"/>
      <c r="E15" s="258"/>
      <c r="F15" s="257" t="s">
        <v>163</v>
      </c>
      <c r="G15" s="257"/>
      <c r="H15" s="257"/>
      <c r="I15" s="257"/>
      <c r="J15" s="257"/>
      <c r="K15" s="257"/>
      <c r="L15" s="257"/>
      <c r="M15" s="257"/>
      <c r="N15" s="257"/>
      <c r="O15" s="257"/>
      <c r="P15" s="257"/>
      <c r="Q15" s="259"/>
      <c r="S15" s="257" t="s">
        <v>78</v>
      </c>
      <c r="T15" s="257"/>
      <c r="U15" s="257"/>
      <c r="V15" s="257"/>
      <c r="W15" s="257"/>
      <c r="X15" s="257"/>
      <c r="Y15" s="257"/>
      <c r="Z15" s="257"/>
      <c r="AA15" s="257"/>
      <c r="AB15" s="257"/>
      <c r="AC15" s="259"/>
      <c r="AF15" s="257"/>
      <c r="AG15" s="257"/>
      <c r="AH15" s="257"/>
      <c r="AI15" s="257"/>
      <c r="AJ15" s="259"/>
      <c r="AK15" s="259"/>
      <c r="AL15" s="259"/>
      <c r="AN15" s="257"/>
    </row>
    <row r="16" spans="2:88" s="250" customFormat="1" ht="16.95" customHeight="1" x14ac:dyDescent="0.2">
      <c r="B16" s="456" t="str">
        <f>AI167</f>
        <v>薦田あかね</v>
      </c>
      <c r="C16" s="457"/>
      <c r="D16" s="294" t="str">
        <f>AP167</f>
        <v>TEAM BLOWIN</v>
      </c>
      <c r="E16" s="251"/>
      <c r="F16" s="456" t="str">
        <f>AI196</f>
        <v>猪川ももか</v>
      </c>
      <c r="G16" s="457"/>
      <c r="H16" s="457"/>
      <c r="I16" s="457"/>
      <c r="J16" s="457"/>
      <c r="K16" s="457"/>
      <c r="L16" s="458" t="str">
        <f>AP196</f>
        <v>土居中</v>
      </c>
      <c r="M16" s="458"/>
      <c r="N16" s="458"/>
      <c r="O16" s="458"/>
      <c r="P16" s="458"/>
      <c r="Q16" s="459"/>
      <c r="R16" s="252"/>
      <c r="S16" s="456" t="str">
        <f>E232</f>
        <v>安部璃桜</v>
      </c>
      <c r="T16" s="457"/>
      <c r="U16" s="457"/>
      <c r="V16" s="457"/>
      <c r="W16" s="457"/>
      <c r="X16" s="457"/>
      <c r="Y16" s="458" t="str">
        <f>L232</f>
        <v>土居中</v>
      </c>
      <c r="Z16" s="458"/>
      <c r="AA16" s="458"/>
      <c r="AB16" s="458"/>
      <c r="AC16" s="458"/>
      <c r="AD16" s="459"/>
      <c r="AE16" s="252"/>
      <c r="AF16" s="456" t="s">
        <v>68</v>
      </c>
      <c r="AG16" s="457"/>
      <c r="AH16" s="457"/>
      <c r="AI16" s="457"/>
      <c r="AJ16" s="457"/>
      <c r="AK16" s="457"/>
      <c r="AL16" s="458" t="s">
        <v>68</v>
      </c>
      <c r="AM16" s="458"/>
      <c r="AN16" s="458"/>
      <c r="AO16" s="458"/>
      <c r="AP16" s="458"/>
      <c r="AQ16" s="459"/>
    </row>
    <row r="17" spans="1:88" s="250" customFormat="1" ht="16.95" customHeight="1" x14ac:dyDescent="0.2">
      <c r="B17" s="460" t="str">
        <f>AI168</f>
        <v>石川紫</v>
      </c>
      <c r="C17" s="461"/>
      <c r="D17" s="295" t="str">
        <f>AP168</f>
        <v>TEAM BLOWIN</v>
      </c>
      <c r="E17" s="253"/>
      <c r="F17" s="460" t="str">
        <f>AI197</f>
        <v>池内一優</v>
      </c>
      <c r="G17" s="461"/>
      <c r="H17" s="461"/>
      <c r="I17" s="461"/>
      <c r="J17" s="461"/>
      <c r="K17" s="461"/>
      <c r="L17" s="454" t="str">
        <f>AP197</f>
        <v>土居中</v>
      </c>
      <c r="M17" s="454"/>
      <c r="N17" s="454"/>
      <c r="O17" s="454"/>
      <c r="P17" s="454"/>
      <c r="Q17" s="455"/>
      <c r="R17" s="252"/>
      <c r="S17" s="460" t="str">
        <f>E233</f>
        <v>尾藤陽向</v>
      </c>
      <c r="T17" s="461"/>
      <c r="U17" s="461"/>
      <c r="V17" s="461"/>
      <c r="W17" s="461"/>
      <c r="X17" s="461"/>
      <c r="Y17" s="454" t="str">
        <f>L233</f>
        <v>土居中</v>
      </c>
      <c r="Z17" s="454"/>
      <c r="AA17" s="454"/>
      <c r="AB17" s="454"/>
      <c r="AC17" s="454"/>
      <c r="AD17" s="455"/>
      <c r="AE17" s="252"/>
      <c r="AF17" s="460" t="s">
        <v>79</v>
      </c>
      <c r="AG17" s="461"/>
      <c r="AH17" s="461"/>
      <c r="AI17" s="461"/>
      <c r="AJ17" s="461"/>
      <c r="AK17" s="461"/>
      <c r="AL17" s="454" t="s">
        <v>79</v>
      </c>
      <c r="AM17" s="454"/>
      <c r="AN17" s="454"/>
      <c r="AO17" s="454"/>
      <c r="AP17" s="454"/>
      <c r="AQ17" s="455"/>
    </row>
    <row r="18" spans="1:88" ht="16.95" customHeight="1" x14ac:dyDescent="0.2">
      <c r="AW18" s="109"/>
      <c r="AX18" s="109"/>
      <c r="AY18" s="109"/>
      <c r="AZ18" s="109"/>
      <c r="BA18" s="109"/>
      <c r="BB18" s="109"/>
      <c r="BC18" s="109"/>
      <c r="BD18" s="109"/>
      <c r="BE18" s="109"/>
      <c r="BF18" s="109"/>
      <c r="BG18" s="109"/>
      <c r="BH18" s="109"/>
      <c r="BI18" s="109"/>
      <c r="BJ18" s="109"/>
      <c r="BK18" s="109"/>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row>
    <row r="19" spans="1:88" ht="16.95" customHeight="1" thickBot="1" x14ac:dyDescent="0.25">
      <c r="AW19" s="109"/>
      <c r="AX19" s="109"/>
      <c r="AY19" s="109"/>
      <c r="AZ19" s="109"/>
      <c r="BA19" s="109"/>
      <c r="BB19" s="109"/>
      <c r="BC19" s="109"/>
      <c r="BD19" s="109"/>
      <c r="BE19" s="109"/>
      <c r="BF19" s="109"/>
      <c r="BG19" s="109"/>
      <c r="BH19" s="109"/>
      <c r="BI19" s="109"/>
      <c r="BJ19" s="109"/>
      <c r="BK19" s="109"/>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row>
    <row r="20" spans="1:88" ht="12" customHeight="1" x14ac:dyDescent="0.2">
      <c r="A20" s="151" t="s">
        <v>186</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row>
    <row r="21" spans="1:88" ht="29.4" customHeight="1" x14ac:dyDescent="0.2">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row>
    <row r="22" spans="1:88" ht="30" x14ac:dyDescent="0.2">
      <c r="B22" s="110"/>
      <c r="C22" s="427" t="s">
        <v>61</v>
      </c>
      <c r="D22" s="427"/>
      <c r="E22" s="427"/>
      <c r="F22" s="427"/>
      <c r="G22" s="427"/>
      <c r="H22" s="427"/>
      <c r="I22" s="427"/>
      <c r="J22" s="427"/>
      <c r="K22" s="427"/>
      <c r="L22" s="427"/>
      <c r="M22" s="427"/>
      <c r="N22" s="427"/>
      <c r="O22" s="427"/>
      <c r="P22" s="427"/>
      <c r="Q22" s="113"/>
      <c r="R22" s="113"/>
      <c r="S22" s="113"/>
      <c r="T22" s="113"/>
      <c r="U22" s="120" t="s">
        <v>58</v>
      </c>
      <c r="V22" s="113"/>
      <c r="W22" s="113"/>
      <c r="X22" s="113"/>
      <c r="Y22" s="110"/>
      <c r="Z22" s="110"/>
      <c r="AA22" s="110"/>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1"/>
      <c r="AZ22" s="111"/>
    </row>
    <row r="23" spans="1:88" ht="5.0999999999999996" customHeight="1" thickBot="1" x14ac:dyDescent="0.25">
      <c r="C23" s="115"/>
      <c r="D23" s="119"/>
      <c r="E23" s="119"/>
      <c r="F23" s="119"/>
      <c r="G23" s="119"/>
      <c r="H23" s="119"/>
      <c r="I23" s="118"/>
      <c r="J23" s="118"/>
      <c r="K23" s="118"/>
      <c r="L23" s="118"/>
      <c r="M23" s="118"/>
      <c r="N23" s="118"/>
      <c r="O23" s="118"/>
      <c r="P23" s="118"/>
      <c r="Q23" s="118"/>
      <c r="R23" s="118"/>
      <c r="S23" s="117"/>
      <c r="T23" s="117"/>
      <c r="U23" s="117"/>
      <c r="V23" s="117"/>
      <c r="W23" s="117"/>
      <c r="X23" s="116"/>
      <c r="Y23" s="115"/>
      <c r="Z23" s="115"/>
      <c r="AA23" s="115"/>
      <c r="AB23" s="115"/>
      <c r="AC23" s="115"/>
      <c r="AD23" s="115"/>
      <c r="AE23" s="115"/>
      <c r="AF23" s="115"/>
      <c r="AG23" s="115"/>
      <c r="AK23" s="110"/>
      <c r="AL23" s="110"/>
      <c r="AM23" s="110"/>
      <c r="AN23" s="110"/>
      <c r="AO23" s="110"/>
      <c r="AP23" s="110"/>
      <c r="AQ23" s="110"/>
      <c r="AR23" s="110"/>
      <c r="AS23" s="110"/>
      <c r="AT23" s="110"/>
      <c r="AU23" s="110"/>
      <c r="AV23" s="110"/>
      <c r="AY23" s="109"/>
      <c r="AZ23" s="109"/>
      <c r="BA23" s="109"/>
      <c r="BB23" s="109"/>
      <c r="BC23" s="109"/>
      <c r="BD23" s="109"/>
      <c r="BE23" s="109"/>
      <c r="BF23" s="109"/>
      <c r="BG23" s="109"/>
      <c r="BH23" s="109"/>
      <c r="BI23" s="109"/>
      <c r="BJ23" s="109"/>
      <c r="BK23" s="109"/>
      <c r="BL23" s="109"/>
      <c r="BM23" s="109"/>
    </row>
    <row r="24" spans="1:88" ht="12" customHeight="1" x14ac:dyDescent="0.15">
      <c r="A24" s="114"/>
      <c r="B24" s="114"/>
      <c r="C24" s="487" t="s">
        <v>44</v>
      </c>
      <c r="D24" s="488"/>
      <c r="E24" s="432" t="str">
        <f>C26</f>
        <v>矢野司</v>
      </c>
      <c r="F24" s="433"/>
      <c r="G24" s="433"/>
      <c r="H24" s="434"/>
      <c r="I24" s="435" t="str">
        <f>C29</f>
        <v>脇太翼</v>
      </c>
      <c r="J24" s="433"/>
      <c r="K24" s="433"/>
      <c r="L24" s="434"/>
      <c r="M24" s="435" t="str">
        <f>C32</f>
        <v>眞鍋浩二</v>
      </c>
      <c r="N24" s="433"/>
      <c r="O24" s="433"/>
      <c r="P24" s="434"/>
      <c r="Q24" s="435" t="str">
        <f>C35</f>
        <v>内田大登</v>
      </c>
      <c r="R24" s="433"/>
      <c r="S24" s="433"/>
      <c r="T24" s="434"/>
      <c r="U24" s="435" t="str">
        <f>C38</f>
        <v>鷲頭拓竜</v>
      </c>
      <c r="V24" s="433"/>
      <c r="W24" s="433"/>
      <c r="X24" s="434"/>
      <c r="Y24" s="374" t="s">
        <v>1</v>
      </c>
      <c r="Z24" s="375"/>
      <c r="AA24" s="375"/>
      <c r="AB24" s="376"/>
      <c r="AC24" s="88"/>
      <c r="AD24" s="377" t="s">
        <v>3</v>
      </c>
      <c r="AE24" s="378"/>
      <c r="AF24" s="379" t="s">
        <v>4</v>
      </c>
      <c r="AG24" s="380"/>
      <c r="AH24" s="381"/>
      <c r="AI24" s="368" t="s">
        <v>5</v>
      </c>
      <c r="AJ24" s="369"/>
      <c r="AK24" s="370"/>
      <c r="AL24" s="178"/>
      <c r="AM24" s="178"/>
      <c r="AW24" s="109"/>
      <c r="AX24" s="109"/>
      <c r="AY24" s="109"/>
      <c r="AZ24" s="109"/>
      <c r="BA24" s="109"/>
      <c r="BB24" s="109"/>
      <c r="BC24" s="109"/>
      <c r="BD24" s="109"/>
      <c r="BE24" s="109"/>
      <c r="BF24" s="109"/>
      <c r="BG24" s="109"/>
      <c r="BH24" s="109"/>
      <c r="BI24" s="109"/>
      <c r="BJ24" s="109"/>
      <c r="BK24" s="109"/>
      <c r="BL24" s="109"/>
      <c r="BM24" s="109"/>
    </row>
    <row r="25" spans="1:88" ht="12" customHeight="1" thickBot="1" x14ac:dyDescent="0.2">
      <c r="A25" s="114"/>
      <c r="B25" s="114"/>
      <c r="C25" s="489"/>
      <c r="D25" s="490"/>
      <c r="E25" s="485" t="str">
        <f>C27</f>
        <v>倉本梨香</v>
      </c>
      <c r="F25" s="414"/>
      <c r="G25" s="414"/>
      <c r="H25" s="415"/>
      <c r="I25" s="413" t="str">
        <f>C30</f>
        <v>阿部怜也</v>
      </c>
      <c r="J25" s="414"/>
      <c r="K25" s="414"/>
      <c r="L25" s="415"/>
      <c r="M25" s="413" t="str">
        <f>C33</f>
        <v>田辺晃士</v>
      </c>
      <c r="N25" s="414"/>
      <c r="O25" s="414"/>
      <c r="P25" s="415"/>
      <c r="Q25" s="413" t="str">
        <f>C36</f>
        <v>伊丹慎一郎</v>
      </c>
      <c r="R25" s="414"/>
      <c r="S25" s="414"/>
      <c r="T25" s="415"/>
      <c r="U25" s="413" t="str">
        <f>C39</f>
        <v>石川竜郎</v>
      </c>
      <c r="V25" s="414"/>
      <c r="W25" s="414"/>
      <c r="X25" s="415"/>
      <c r="Y25" s="371" t="s">
        <v>2</v>
      </c>
      <c r="Z25" s="372"/>
      <c r="AA25" s="372"/>
      <c r="AB25" s="373"/>
      <c r="AC25" s="88"/>
      <c r="AD25" s="307" t="s">
        <v>6</v>
      </c>
      <c r="AE25" s="308" t="s">
        <v>7</v>
      </c>
      <c r="AF25" s="307" t="s">
        <v>19</v>
      </c>
      <c r="AG25" s="308" t="s">
        <v>8</v>
      </c>
      <c r="AH25" s="309" t="s">
        <v>9</v>
      </c>
      <c r="AI25" s="308" t="s">
        <v>19</v>
      </c>
      <c r="AJ25" s="308" t="s">
        <v>8</v>
      </c>
      <c r="AK25" s="309" t="s">
        <v>9</v>
      </c>
      <c r="AL25" s="178"/>
      <c r="AM25" s="178"/>
      <c r="AW25" s="109"/>
      <c r="AX25" s="109"/>
      <c r="AY25" s="109"/>
      <c r="AZ25" s="109"/>
      <c r="BA25" s="109"/>
      <c r="BB25" s="109"/>
      <c r="BC25" s="109"/>
      <c r="BD25" s="109"/>
      <c r="BE25" s="109"/>
      <c r="BF25" s="109"/>
      <c r="BG25" s="109"/>
      <c r="BH25" s="109"/>
      <c r="BI25" s="109"/>
      <c r="BJ25" s="109"/>
      <c r="BK25" s="109"/>
      <c r="BL25" s="109"/>
      <c r="BM25" s="109"/>
    </row>
    <row r="26" spans="1:88" ht="12" customHeight="1" x14ac:dyDescent="0.15">
      <c r="A26" s="112"/>
      <c r="B26" s="112"/>
      <c r="C26" s="288" t="s">
        <v>62</v>
      </c>
      <c r="D26" s="289" t="s">
        <v>0</v>
      </c>
      <c r="E26" s="479"/>
      <c r="F26" s="480"/>
      <c r="G26" s="480"/>
      <c r="H26" s="481"/>
      <c r="I26" s="104">
        <v>21</v>
      </c>
      <c r="J26" s="45" t="str">
        <f>IF(I26="","","-")</f>
        <v>-</v>
      </c>
      <c r="K26" s="101">
        <v>18</v>
      </c>
      <c r="L26" s="390" t="str">
        <f>IF(I26&lt;&gt;"",IF(I26&gt;K26,IF(I27&gt;K27,"○",IF(I28&gt;K28,"○","×")),IF(I27&gt;K27,IF(I28&gt;K28,"○","×"),"×")),"")</f>
        <v>○</v>
      </c>
      <c r="M26" s="104">
        <v>21</v>
      </c>
      <c r="N26" s="61"/>
      <c r="O26" s="100">
        <v>10</v>
      </c>
      <c r="P26" s="390" t="str">
        <f>IF(M26&lt;&gt;"",IF(M26&gt;O26,IF(M27&gt;O27,"○",IF(M28&gt;O28,"○","×")),IF(M27&gt;O27,IF(M28&gt;O28,"○","×"),"×")),"")</f>
        <v>○</v>
      </c>
      <c r="Q26" s="104">
        <v>21</v>
      </c>
      <c r="R26" s="61" t="str">
        <f t="shared" ref="R26:R34" si="0">IF(Q26="","","-")</f>
        <v>-</v>
      </c>
      <c r="S26" s="100">
        <v>19</v>
      </c>
      <c r="T26" s="390" t="str">
        <f>IF(Q26&lt;&gt;"",IF(Q26&gt;S26,IF(Q27&gt;S27,"○",IF(Q28&gt;S28,"○","×")),IF(Q27&gt;S27,IF(Q28&gt;S28,"○","×"),"×")),"")</f>
        <v>○</v>
      </c>
      <c r="U26" s="104">
        <v>21</v>
      </c>
      <c r="V26" s="61" t="str">
        <f t="shared" ref="V26:V37" si="1">IF(U26="","","-")</f>
        <v>-</v>
      </c>
      <c r="W26" s="100">
        <v>16</v>
      </c>
      <c r="X26" s="426" t="str">
        <f>IF(U26&lt;&gt;"",IF(U26&gt;W26,IF(U27&gt;W27,"○",IF(U28&gt;W28,"○","×")),IF(U27&gt;W27,IF(U28&gt;W28,"○","×"),"×")),"")</f>
        <v>○</v>
      </c>
      <c r="Y26" s="392">
        <f>RANK(AL27,AL26:AL39)</f>
        <v>1</v>
      </c>
      <c r="Z26" s="393"/>
      <c r="AA26" s="393"/>
      <c r="AB26" s="394"/>
      <c r="AC26" s="88"/>
      <c r="AD26" s="193"/>
      <c r="AE26" s="194"/>
      <c r="AF26" s="211"/>
      <c r="AG26" s="212"/>
      <c r="AH26" s="196"/>
      <c r="AI26" s="194"/>
      <c r="AJ26" s="194"/>
      <c r="AK26" s="196"/>
      <c r="AL26" s="179"/>
      <c r="AM26" s="179"/>
      <c r="AW26" s="109"/>
      <c r="AX26" s="109"/>
      <c r="AY26" s="109"/>
      <c r="AZ26" s="109"/>
      <c r="BA26" s="109"/>
      <c r="BB26" s="109"/>
      <c r="BC26" s="109"/>
      <c r="BD26" s="109"/>
      <c r="BE26" s="109"/>
      <c r="BF26" s="109"/>
      <c r="BG26" s="109"/>
      <c r="BH26" s="109"/>
      <c r="BI26" s="109"/>
      <c r="BJ26" s="109"/>
      <c r="BK26" s="109"/>
      <c r="BL26" s="109"/>
      <c r="BM26" s="109"/>
    </row>
    <row r="27" spans="1:88" ht="12" customHeight="1" x14ac:dyDescent="0.15">
      <c r="A27" s="112"/>
      <c r="B27" s="112"/>
      <c r="C27" s="83" t="s">
        <v>83</v>
      </c>
      <c r="D27" s="82" t="s">
        <v>0</v>
      </c>
      <c r="E27" s="482"/>
      <c r="F27" s="400"/>
      <c r="G27" s="400"/>
      <c r="H27" s="401"/>
      <c r="I27" s="104">
        <v>21</v>
      </c>
      <c r="J27" s="45" t="str">
        <f>IF(I27="","","-")</f>
        <v>-</v>
      </c>
      <c r="K27" s="107">
        <v>17</v>
      </c>
      <c r="L27" s="365"/>
      <c r="M27" s="104">
        <v>21</v>
      </c>
      <c r="N27" s="45"/>
      <c r="O27" s="101">
        <v>14</v>
      </c>
      <c r="P27" s="365"/>
      <c r="Q27" s="104">
        <v>20</v>
      </c>
      <c r="R27" s="45" t="str">
        <f t="shared" si="0"/>
        <v>-</v>
      </c>
      <c r="S27" s="101">
        <v>22</v>
      </c>
      <c r="T27" s="365"/>
      <c r="U27" s="104">
        <v>21</v>
      </c>
      <c r="V27" s="45" t="str">
        <f t="shared" si="1"/>
        <v>-</v>
      </c>
      <c r="W27" s="101">
        <v>15</v>
      </c>
      <c r="X27" s="362"/>
      <c r="Y27" s="358"/>
      <c r="Z27" s="359"/>
      <c r="AA27" s="359"/>
      <c r="AB27" s="360"/>
      <c r="AC27" s="88"/>
      <c r="AD27" s="193">
        <f>COUNTIF(E26:X28,"○")</f>
        <v>4</v>
      </c>
      <c r="AE27" s="194">
        <f>COUNTIF(E26:X28,"×")</f>
        <v>0</v>
      </c>
      <c r="AF27" s="211">
        <f>(IF((E26&gt;G26),1,0))+(IF((E27&gt;G27),1,0))+(IF((E28&gt;G28),1,0))+(IF((I26&gt;K26),1,0))+(IF((I27&gt;K27),1,0))+(IF((I28&gt;K28),1,0))+(IF((M26&gt;O26),1,0))+(IF((M27&gt;O27),1,0))+(IF((M28&gt;O28),1,0))+(IF((Q26&gt;S26),1,0))+(IF((Q27&gt;S27),1,0))+(IF((Q28&gt;S28),1,0))+(IF((U26&gt;W26),1,0))+(IF((U27&gt;W27),1,0))+(IF((U28&gt;W28),1,0))</f>
        <v>8</v>
      </c>
      <c r="AG27" s="212">
        <f>(IF((E26&lt;G26),1,0))+(IF((E27&lt;G27),1,0))+(IF((E28&lt;G28),1,0))+(IF((I26&lt;K26),1,0))+(IF((I27&lt;K27),1,0))+(IF((I28&lt;K28),1,0))+(IF((M26&lt;O26),1,0))+(IF((M27&lt;O27),1,0))+(IF((M28&lt;O28),1,0))+(IF((Q26&lt;S26),1,0))+(IF((Q27&lt;S27),1,0))+(IF((Q28&lt;S28),1,0))+(IF((U26&lt;W26),1,0))+(IF((U27&lt;W27),1,0))+(IF((U28&lt;W28),1,0))</f>
        <v>1</v>
      </c>
      <c r="AH27" s="213">
        <f>AF27-AG27</f>
        <v>7</v>
      </c>
      <c r="AI27" s="194">
        <f>SUM(E26:E28,I26:I28,M26:M28,Q26:Q28,U26:U28)</f>
        <v>188</v>
      </c>
      <c r="AJ27" s="194">
        <f>SUM(G26:G28,K26:K28,O26:O28,S26:S28,W26:W28)</f>
        <v>142</v>
      </c>
      <c r="AK27" s="196">
        <f>AI27-AJ27</f>
        <v>46</v>
      </c>
      <c r="AL27" s="352">
        <f>(AD27-AE27)*1000+(AH27)*100+AK27</f>
        <v>4746</v>
      </c>
      <c r="AM27" s="353"/>
      <c r="AW27" s="109"/>
      <c r="AX27" s="109"/>
      <c r="AY27" s="109"/>
      <c r="AZ27" s="109"/>
      <c r="BA27" s="109"/>
      <c r="BB27" s="109"/>
      <c r="BC27" s="109"/>
      <c r="BD27" s="109"/>
      <c r="BE27" s="109"/>
      <c r="BF27" s="109"/>
      <c r="BG27" s="109"/>
      <c r="BH27" s="109"/>
      <c r="BI27" s="109"/>
      <c r="BJ27" s="109"/>
      <c r="BK27" s="109"/>
      <c r="BL27" s="109"/>
      <c r="BM27" s="109"/>
    </row>
    <row r="28" spans="1:88" ht="12" customHeight="1" thickBot="1" x14ac:dyDescent="0.2">
      <c r="A28" s="111"/>
      <c r="B28" s="111"/>
      <c r="C28" s="263"/>
      <c r="D28" s="260"/>
      <c r="E28" s="483"/>
      <c r="F28" s="403"/>
      <c r="G28" s="403"/>
      <c r="H28" s="404"/>
      <c r="I28" s="106"/>
      <c r="J28" s="45" t="str">
        <f>IF(I28="","","-")</f>
        <v/>
      </c>
      <c r="K28" s="103"/>
      <c r="L28" s="366"/>
      <c r="M28" s="106"/>
      <c r="N28" s="56"/>
      <c r="O28" s="103"/>
      <c r="P28" s="365"/>
      <c r="Q28" s="104">
        <v>21</v>
      </c>
      <c r="R28" s="45" t="str">
        <f t="shared" si="0"/>
        <v>-</v>
      </c>
      <c r="S28" s="101">
        <v>11</v>
      </c>
      <c r="T28" s="365"/>
      <c r="U28" s="104"/>
      <c r="V28" s="45" t="str">
        <f t="shared" si="1"/>
        <v/>
      </c>
      <c r="W28" s="101"/>
      <c r="X28" s="362"/>
      <c r="Y28" s="19">
        <f>AD27</f>
        <v>4</v>
      </c>
      <c r="Z28" s="18" t="s">
        <v>10</v>
      </c>
      <c r="AA28" s="18">
        <f>AE27</f>
        <v>0</v>
      </c>
      <c r="AB28" s="17" t="s">
        <v>7</v>
      </c>
      <c r="AC28" s="88"/>
      <c r="AD28" s="193"/>
      <c r="AE28" s="194"/>
      <c r="AF28" s="211"/>
      <c r="AG28" s="212"/>
      <c r="AH28" s="196"/>
      <c r="AI28" s="194"/>
      <c r="AJ28" s="194"/>
      <c r="AK28" s="196"/>
      <c r="AL28" s="183"/>
      <c r="AM28" s="184"/>
      <c r="AW28" s="109"/>
      <c r="AX28" s="109"/>
      <c r="AY28" s="109"/>
      <c r="AZ28" s="109"/>
      <c r="BA28" s="109"/>
      <c r="BB28" s="109"/>
      <c r="BC28" s="109"/>
      <c r="BD28" s="109"/>
      <c r="BE28" s="109"/>
      <c r="BF28" s="109"/>
      <c r="BG28" s="109"/>
      <c r="BH28" s="109"/>
      <c r="BI28" s="109"/>
      <c r="BJ28" s="109"/>
      <c r="BK28" s="109"/>
      <c r="BL28" s="109"/>
      <c r="BM28" s="109"/>
    </row>
    <row r="29" spans="1:88" ht="12" customHeight="1" x14ac:dyDescent="0.15">
      <c r="A29" s="112"/>
      <c r="B29" s="112"/>
      <c r="C29" s="85" t="s">
        <v>47</v>
      </c>
      <c r="D29" s="280" t="s">
        <v>0</v>
      </c>
      <c r="E29" s="47">
        <f>IF(K26="","",K26)</f>
        <v>18</v>
      </c>
      <c r="F29" s="45" t="str">
        <f t="shared" ref="F29:F40" si="2">IF(E29="","","-")</f>
        <v>-</v>
      </c>
      <c r="G29" s="300">
        <f>IF(I26="","",I26)</f>
        <v>21</v>
      </c>
      <c r="H29" s="470" t="str">
        <f>IF(L26="","",IF(L26="○","×",IF(L26="×","○")))</f>
        <v>×</v>
      </c>
      <c r="I29" s="396"/>
      <c r="J29" s="397"/>
      <c r="K29" s="397"/>
      <c r="L29" s="398"/>
      <c r="M29" s="104">
        <v>21</v>
      </c>
      <c r="N29" s="45"/>
      <c r="O29" s="101">
        <v>12</v>
      </c>
      <c r="P29" s="364" t="str">
        <f>IF(M29&lt;&gt;"",IF(M29&gt;O29,IF(M30&gt;O30,"○",IF(M31&gt;O31,"○","×")),IF(M30&gt;O30,IF(M31&gt;O31,"○","×"),"×")),"")</f>
        <v>○</v>
      </c>
      <c r="Q29" s="105">
        <v>21</v>
      </c>
      <c r="R29" s="48" t="str">
        <f t="shared" si="0"/>
        <v>-</v>
      </c>
      <c r="S29" s="102">
        <v>23</v>
      </c>
      <c r="T29" s="364" t="str">
        <f>IF(Q29&lt;&gt;"",IF(Q29&gt;S29,IF(Q30&gt;S30,"○",IF(Q31&gt;S31,"○","×")),IF(Q30&gt;S30,IF(Q31&gt;S31,"○","×"),"×")),"")</f>
        <v>×</v>
      </c>
      <c r="U29" s="105">
        <v>21</v>
      </c>
      <c r="V29" s="48" t="str">
        <f t="shared" si="1"/>
        <v>-</v>
      </c>
      <c r="W29" s="102">
        <v>19</v>
      </c>
      <c r="X29" s="361" t="str">
        <f>IF(U29&lt;&gt;"",IF(U29&gt;W29,IF(U30&gt;W30,"○",IF(U31&gt;W31,"○","×")),IF(U30&gt;W30,IF(U31&gt;W31,"○","×"),"×")),"")</f>
        <v>○</v>
      </c>
      <c r="Y29" s="392">
        <f>RANK(AL30,AL26:AL39)</f>
        <v>3</v>
      </c>
      <c r="Z29" s="393"/>
      <c r="AA29" s="393"/>
      <c r="AB29" s="394"/>
      <c r="AC29" s="88"/>
      <c r="AD29" s="202"/>
      <c r="AE29" s="203"/>
      <c r="AF29" s="214"/>
      <c r="AG29" s="215"/>
      <c r="AH29" s="204"/>
      <c r="AI29" s="203"/>
      <c r="AJ29" s="203"/>
      <c r="AK29" s="204"/>
      <c r="AL29" s="183"/>
      <c r="AM29" s="184"/>
      <c r="AW29" s="109"/>
      <c r="AX29" s="109"/>
      <c r="AY29" s="109"/>
      <c r="AZ29" s="109"/>
      <c r="BA29" s="109"/>
      <c r="BB29" s="109"/>
      <c r="BC29" s="109"/>
      <c r="BD29" s="109"/>
      <c r="BE29" s="109"/>
      <c r="BF29" s="109"/>
      <c r="BG29" s="109"/>
      <c r="BH29" s="109"/>
      <c r="BI29" s="109"/>
      <c r="BJ29" s="109"/>
      <c r="BK29" s="109"/>
      <c r="BL29" s="109"/>
      <c r="BM29" s="109"/>
    </row>
    <row r="30" spans="1:88" ht="12" customHeight="1" x14ac:dyDescent="0.15">
      <c r="A30" s="112"/>
      <c r="B30" s="112"/>
      <c r="C30" s="83" t="s">
        <v>84</v>
      </c>
      <c r="D30" s="82" t="s">
        <v>0</v>
      </c>
      <c r="E30" s="47">
        <f>IF(K27="","",K27)</f>
        <v>17</v>
      </c>
      <c r="F30" s="45" t="str">
        <f t="shared" si="2"/>
        <v>-</v>
      </c>
      <c r="G30" s="300">
        <f>IF(I27="","",I27)</f>
        <v>21</v>
      </c>
      <c r="H30" s="471" t="str">
        <f>IF(J27="","",J27)</f>
        <v>-</v>
      </c>
      <c r="I30" s="399"/>
      <c r="J30" s="400"/>
      <c r="K30" s="400"/>
      <c r="L30" s="401"/>
      <c r="M30" s="104">
        <v>21</v>
      </c>
      <c r="N30" s="45"/>
      <c r="O30" s="101">
        <v>14</v>
      </c>
      <c r="P30" s="365"/>
      <c r="Q30" s="104">
        <v>22</v>
      </c>
      <c r="R30" s="45" t="str">
        <f t="shared" si="0"/>
        <v>-</v>
      </c>
      <c r="S30" s="101">
        <v>24</v>
      </c>
      <c r="T30" s="365"/>
      <c r="U30" s="104">
        <v>19</v>
      </c>
      <c r="V30" s="45" t="str">
        <f t="shared" si="1"/>
        <v>-</v>
      </c>
      <c r="W30" s="101">
        <v>21</v>
      </c>
      <c r="X30" s="362"/>
      <c r="Y30" s="358"/>
      <c r="Z30" s="359"/>
      <c r="AA30" s="359"/>
      <c r="AB30" s="360"/>
      <c r="AC30" s="88"/>
      <c r="AD30" s="193">
        <f>COUNTIF(E29:X31,"○")</f>
        <v>2</v>
      </c>
      <c r="AE30" s="194">
        <f>COUNTIF(E29:X31,"×")</f>
        <v>2</v>
      </c>
      <c r="AF30" s="211">
        <f>(IF((E29&gt;G29),1,0))+(IF((E30&gt;G30),1,0))+(IF((E31&gt;G31),1,0))+(IF((I29&gt;K29),1,0))+(IF((I30&gt;K30),1,0))+(IF((I31&gt;K31),1,0))+(IF((M29&gt;O29),1,0))+(IF((M30&gt;O30),1,0))+(IF((M31&gt;O31),1,0))+(IF((Q29&gt;S29),1,0))+(IF((Q30&gt;S30),1,0))+(IF((Q31&gt;S31),1,0))+(IF((U29&gt;W29),1,0))+(IF((U30&gt;W30),1,0))+(IF((U31&gt;W31),1,0))</f>
        <v>4</v>
      </c>
      <c r="AG30" s="212">
        <f>(IF((E29&lt;G29),1,0))+(IF((E30&lt;G30),1,0))+(IF((E31&lt;G31),1,0))+(IF((I29&lt;K29),1,0))+(IF((I30&lt;K30),1,0))+(IF((I31&lt;K31),1,0))+(IF((M29&lt;O29),1,0))+(IF((M30&lt;O30),1,0))+(IF((M31&lt;O31),1,0))+(IF((Q29&lt;S29),1,0))+(IF((Q30&lt;S30),1,0))+(IF((Q31&lt;S31),1,0))+(IF((U29&lt;W29),1,0))+(IF((U30&lt;W30),1,0))+(IF((U31&lt;W31),1,0))</f>
        <v>5</v>
      </c>
      <c r="AH30" s="213">
        <f>AF30-AG30</f>
        <v>-1</v>
      </c>
      <c r="AI30" s="194">
        <f>SUM(E29:E31,I29:I31,M29:M31,Q29:Q31,U29:U31)</f>
        <v>181</v>
      </c>
      <c r="AJ30" s="194">
        <f>SUM(G29:G31,K29:K31,O29:O31,S29:S31,W29:W31)</f>
        <v>171</v>
      </c>
      <c r="AK30" s="196">
        <f>AI30-AJ30</f>
        <v>10</v>
      </c>
      <c r="AL30" s="352">
        <f>(AD30-AE30)*1000+(AH30)*100+AK30</f>
        <v>-90</v>
      </c>
      <c r="AM30" s="353"/>
      <c r="AW30" s="109"/>
      <c r="AX30" s="109"/>
      <c r="AY30" s="109"/>
      <c r="AZ30" s="109"/>
      <c r="BA30" s="109"/>
      <c r="BB30" s="109"/>
      <c r="BC30" s="109"/>
      <c r="BD30" s="109"/>
      <c r="BE30" s="109"/>
      <c r="BF30" s="109"/>
      <c r="BG30" s="109"/>
      <c r="BH30" s="109"/>
      <c r="BI30" s="109"/>
      <c r="BJ30" s="109"/>
      <c r="BK30" s="109"/>
      <c r="BL30" s="109"/>
      <c r="BM30" s="109"/>
    </row>
    <row r="31" spans="1:88" ht="12" customHeight="1" thickBot="1" x14ac:dyDescent="0.2">
      <c r="A31" s="111"/>
      <c r="B31" s="111"/>
      <c r="C31" s="263"/>
      <c r="D31" s="260"/>
      <c r="E31" s="58" t="str">
        <f>IF(K28="","",K28)</f>
        <v/>
      </c>
      <c r="F31" s="45" t="str">
        <f t="shared" si="2"/>
        <v/>
      </c>
      <c r="G31" s="57" t="str">
        <f>IF(I28="","",I28)</f>
        <v/>
      </c>
      <c r="H31" s="478" t="str">
        <f>IF(J28="","",J28)</f>
        <v/>
      </c>
      <c r="I31" s="402"/>
      <c r="J31" s="403"/>
      <c r="K31" s="403"/>
      <c r="L31" s="404"/>
      <c r="M31" s="106"/>
      <c r="N31" s="45"/>
      <c r="O31" s="103"/>
      <c r="P31" s="366"/>
      <c r="Q31" s="106"/>
      <c r="R31" s="56" t="str">
        <f t="shared" si="0"/>
        <v/>
      </c>
      <c r="S31" s="103"/>
      <c r="T31" s="366"/>
      <c r="U31" s="106">
        <v>21</v>
      </c>
      <c r="V31" s="56" t="str">
        <f t="shared" si="1"/>
        <v>-</v>
      </c>
      <c r="W31" s="103">
        <v>16</v>
      </c>
      <c r="X31" s="362"/>
      <c r="Y31" s="19">
        <f>AD30</f>
        <v>2</v>
      </c>
      <c r="Z31" s="18" t="s">
        <v>10</v>
      </c>
      <c r="AA31" s="18">
        <f>AE30</f>
        <v>2</v>
      </c>
      <c r="AB31" s="17" t="s">
        <v>7</v>
      </c>
      <c r="AC31" s="88"/>
      <c r="AD31" s="205"/>
      <c r="AE31" s="206"/>
      <c r="AF31" s="216"/>
      <c r="AG31" s="217"/>
      <c r="AH31" s="210"/>
      <c r="AI31" s="206"/>
      <c r="AJ31" s="206"/>
      <c r="AK31" s="210"/>
      <c r="AL31" s="183"/>
      <c r="AM31" s="184"/>
      <c r="AW31" s="109"/>
      <c r="AX31" s="109"/>
      <c r="AY31" s="109"/>
      <c r="AZ31" s="109"/>
      <c r="BA31" s="109"/>
      <c r="BB31" s="109"/>
      <c r="BC31" s="109"/>
      <c r="BD31" s="109"/>
      <c r="BE31" s="109"/>
      <c r="BF31" s="109"/>
      <c r="BG31" s="109"/>
      <c r="BH31" s="109"/>
      <c r="BI31" s="109"/>
      <c r="BJ31" s="109"/>
      <c r="BK31" s="109"/>
      <c r="BL31" s="109"/>
      <c r="BM31" s="109"/>
    </row>
    <row r="32" spans="1:88" ht="12" customHeight="1" x14ac:dyDescent="0.15">
      <c r="A32" s="112"/>
      <c r="B32" s="112"/>
      <c r="C32" s="97" t="s">
        <v>85</v>
      </c>
      <c r="D32" s="291" t="s">
        <v>86</v>
      </c>
      <c r="E32" s="47">
        <f>IF(O26="","",O26)</f>
        <v>10</v>
      </c>
      <c r="F32" s="48" t="str">
        <f t="shared" si="2"/>
        <v>-</v>
      </c>
      <c r="G32" s="300">
        <f>IF(M26="","",M26)</f>
        <v>21</v>
      </c>
      <c r="H32" s="470" t="str">
        <f>IF(P26="","",IF(P26="○","×",IF(P26="×","○")))</f>
        <v>×</v>
      </c>
      <c r="I32" s="46">
        <f>IF(O29="","",O29)</f>
        <v>12</v>
      </c>
      <c r="J32" s="45" t="str">
        <f t="shared" ref="J32:J40" si="3">IF(I32="","","-")</f>
        <v>-</v>
      </c>
      <c r="K32" s="300">
        <f>IF(M29="","",M29)</f>
        <v>21</v>
      </c>
      <c r="L32" s="470" t="str">
        <f>IF(P29="","",IF(P29="○","×",IF(P29="×","○")))</f>
        <v>×</v>
      </c>
      <c r="M32" s="396"/>
      <c r="N32" s="397"/>
      <c r="O32" s="397"/>
      <c r="P32" s="398"/>
      <c r="Q32" s="104">
        <v>10</v>
      </c>
      <c r="R32" s="45" t="str">
        <f t="shared" si="0"/>
        <v>-</v>
      </c>
      <c r="S32" s="101">
        <v>21</v>
      </c>
      <c r="T32" s="365" t="str">
        <f>IF(Q32&lt;&gt;"",IF(Q32&gt;S32,IF(Q33&gt;S33,"○",IF(Q34&gt;S34,"○","×")),IF(Q33&gt;S33,IF(Q34&gt;S34,"○","×"),"×")),"")</f>
        <v>×</v>
      </c>
      <c r="U32" s="104">
        <v>21</v>
      </c>
      <c r="V32" s="45" t="str">
        <f t="shared" si="1"/>
        <v>-</v>
      </c>
      <c r="W32" s="101">
        <v>23</v>
      </c>
      <c r="X32" s="361" t="str">
        <f>IF(U32&lt;&gt;"",IF(U32&gt;W32,IF(U33&gt;W33,"○",IF(U34&gt;W34,"○","×")),IF(U33&gt;W33,IF(U34&gt;W34,"○","×"),"×")),"")</f>
        <v>○</v>
      </c>
      <c r="Y32" s="392">
        <f>RANK(AL33,AL26:AL39)</f>
        <v>4</v>
      </c>
      <c r="Z32" s="393"/>
      <c r="AA32" s="393"/>
      <c r="AB32" s="394"/>
      <c r="AC32" s="88"/>
      <c r="AD32" s="193"/>
      <c r="AE32" s="194"/>
      <c r="AF32" s="211"/>
      <c r="AG32" s="212"/>
      <c r="AH32" s="196"/>
      <c r="AI32" s="194"/>
      <c r="AJ32" s="194"/>
      <c r="AK32" s="196"/>
      <c r="AL32" s="183"/>
      <c r="AM32" s="184"/>
      <c r="AW32" s="109"/>
      <c r="AX32" s="109"/>
      <c r="AY32" s="109"/>
      <c r="AZ32" s="109"/>
      <c r="BA32" s="109"/>
      <c r="BB32" s="109"/>
      <c r="BC32" s="109"/>
      <c r="BD32" s="109"/>
      <c r="BE32" s="109"/>
      <c r="BF32" s="109"/>
      <c r="BG32" s="109"/>
      <c r="BH32" s="109"/>
      <c r="BI32" s="109"/>
      <c r="BJ32" s="109"/>
      <c r="BK32" s="109"/>
      <c r="BL32" s="109"/>
      <c r="BM32" s="109"/>
    </row>
    <row r="33" spans="1:65" ht="12" customHeight="1" x14ac:dyDescent="0.15">
      <c r="A33" s="112"/>
      <c r="B33" s="112"/>
      <c r="C33" s="83" t="s">
        <v>87</v>
      </c>
      <c r="D33" s="82" t="s">
        <v>0</v>
      </c>
      <c r="E33" s="47">
        <f>IF(O27="","",O27)</f>
        <v>14</v>
      </c>
      <c r="F33" s="45" t="str">
        <f t="shared" si="2"/>
        <v>-</v>
      </c>
      <c r="G33" s="300">
        <f>IF(M27="","",M27)</f>
        <v>21</v>
      </c>
      <c r="H33" s="471" t="str">
        <f>IF(J30="","",J30)</f>
        <v/>
      </c>
      <c r="I33" s="46">
        <f>IF(O30="","",O30)</f>
        <v>14</v>
      </c>
      <c r="J33" s="45" t="str">
        <f t="shared" si="3"/>
        <v>-</v>
      </c>
      <c r="K33" s="300">
        <f>IF(M30="","",M30)</f>
        <v>21</v>
      </c>
      <c r="L33" s="471" t="str">
        <f>IF(N30="","",N30)</f>
        <v/>
      </c>
      <c r="M33" s="399"/>
      <c r="N33" s="400"/>
      <c r="O33" s="400"/>
      <c r="P33" s="401"/>
      <c r="Q33" s="104">
        <v>15</v>
      </c>
      <c r="R33" s="45" t="str">
        <f t="shared" si="0"/>
        <v>-</v>
      </c>
      <c r="S33" s="101">
        <v>21</v>
      </c>
      <c r="T33" s="365"/>
      <c r="U33" s="104">
        <v>21</v>
      </c>
      <c r="V33" s="45" t="str">
        <f t="shared" si="1"/>
        <v>-</v>
      </c>
      <c r="W33" s="101">
        <v>18</v>
      </c>
      <c r="X33" s="362"/>
      <c r="Y33" s="358"/>
      <c r="Z33" s="359"/>
      <c r="AA33" s="359"/>
      <c r="AB33" s="360"/>
      <c r="AC33" s="88"/>
      <c r="AD33" s="193">
        <f>COUNTIF(E32:X34,"○")</f>
        <v>1</v>
      </c>
      <c r="AE33" s="194">
        <f>COUNTIF(E32:X34,"×")</f>
        <v>3</v>
      </c>
      <c r="AF33" s="211">
        <f>(IF((E32&gt;G32),1,0))+(IF((E33&gt;G33),1,0))+(IF((E34&gt;G34),1,0))+(IF((I32&gt;K32),1,0))+(IF((I33&gt;K33),1,0))+(IF((I34&gt;K34),1,0))+(IF((M32&gt;O32),1,0))+(IF((M33&gt;O33),1,0))+(IF((M34&gt;O34),1,0))+(IF((Q32&gt;S32),1,0))+(IF((Q33&gt;S33),1,0))+(IF((Q34&gt;S34),1,0))+(IF((U32&gt;W32),1,0))+(IF((U33&gt;W33),1,0))+(IF((U34&gt;W34),1,0))</f>
        <v>2</v>
      </c>
      <c r="AG33" s="212">
        <f>(IF((E32&lt;G32),1,0))+(IF((E33&lt;G33),1,0))+(IF((E34&lt;G34),1,0))+(IF((I32&lt;K32),1,0))+(IF((I33&lt;K33),1,0))+(IF((I34&lt;K34),1,0))+(IF((M32&lt;O32),1,0))+(IF((M33&lt;O33),1,0))+(IF((M34&lt;O34),1,0))+(IF((Q32&lt;S32),1,0))+(IF((Q33&lt;S33),1,0))+(IF((Q34&lt;S34),1,0))+(IF((U32&lt;W32),1,0))+(IF((U33&lt;W33),1,0))+(IF((U34&lt;W34),1,0))</f>
        <v>7</v>
      </c>
      <c r="AH33" s="213">
        <f>AF33-AG33</f>
        <v>-5</v>
      </c>
      <c r="AI33" s="194">
        <f>SUM(E32:E34,I32:I34,M32:M34,Q32:Q34,U32:U34)</f>
        <v>138</v>
      </c>
      <c r="AJ33" s="194">
        <f>SUM(G32:G34,K32:K34,O32:O34,S32:S34,W32:W34)</f>
        <v>184</v>
      </c>
      <c r="AK33" s="196">
        <f>AI33-AJ33</f>
        <v>-46</v>
      </c>
      <c r="AL33" s="352">
        <f>(AD33-AE33)*1000+(AH33)*100+AK33</f>
        <v>-2546</v>
      </c>
      <c r="AM33" s="353"/>
      <c r="AW33" s="109"/>
      <c r="AX33" s="109"/>
      <c r="AY33" s="109"/>
      <c r="AZ33" s="109"/>
      <c r="BA33" s="109"/>
      <c r="BB33" s="109"/>
      <c r="BC33" s="109"/>
      <c r="BD33" s="109"/>
      <c r="BE33" s="109"/>
      <c r="BF33" s="109"/>
      <c r="BG33" s="109"/>
      <c r="BH33" s="109"/>
      <c r="BI33" s="109"/>
      <c r="BJ33" s="109"/>
      <c r="BK33" s="109"/>
      <c r="BL33" s="109"/>
      <c r="BM33" s="109"/>
    </row>
    <row r="34" spans="1:65" ht="12" customHeight="1" thickBot="1" x14ac:dyDescent="0.2">
      <c r="A34" s="111"/>
      <c r="B34" s="111"/>
      <c r="C34" s="84"/>
      <c r="D34" s="86"/>
      <c r="E34" s="47" t="str">
        <f>IF(O28="","",O28)</f>
        <v/>
      </c>
      <c r="F34" s="45" t="str">
        <f t="shared" si="2"/>
        <v/>
      </c>
      <c r="G34" s="300" t="str">
        <f>IF(M28="","",M28)</f>
        <v/>
      </c>
      <c r="H34" s="471" t="str">
        <f>IF(J31="","",J31)</f>
        <v/>
      </c>
      <c r="I34" s="46" t="str">
        <f>IF(O31="","",O31)</f>
        <v/>
      </c>
      <c r="J34" s="45" t="str">
        <f t="shared" si="3"/>
        <v/>
      </c>
      <c r="K34" s="300" t="str">
        <f>IF(M31="","",M31)</f>
        <v/>
      </c>
      <c r="L34" s="471" t="str">
        <f>IF(N31="","",N31)</f>
        <v/>
      </c>
      <c r="M34" s="399"/>
      <c r="N34" s="400"/>
      <c r="O34" s="400"/>
      <c r="P34" s="401"/>
      <c r="Q34" s="104"/>
      <c r="R34" s="45" t="str">
        <f t="shared" si="0"/>
        <v/>
      </c>
      <c r="S34" s="101"/>
      <c r="T34" s="366"/>
      <c r="U34" s="104">
        <v>21</v>
      </c>
      <c r="V34" s="45" t="str">
        <f t="shared" si="1"/>
        <v>-</v>
      </c>
      <c r="W34" s="101">
        <v>17</v>
      </c>
      <c r="X34" s="363"/>
      <c r="Y34" s="19">
        <f>AD33</f>
        <v>1</v>
      </c>
      <c r="Z34" s="18" t="s">
        <v>10</v>
      </c>
      <c r="AA34" s="18">
        <f>AE33</f>
        <v>3</v>
      </c>
      <c r="AB34" s="17" t="s">
        <v>7</v>
      </c>
      <c r="AC34" s="88"/>
      <c r="AD34" s="193"/>
      <c r="AE34" s="194"/>
      <c r="AF34" s="211"/>
      <c r="AG34" s="212"/>
      <c r="AH34" s="196"/>
      <c r="AI34" s="194"/>
      <c r="AJ34" s="194"/>
      <c r="AK34" s="196"/>
      <c r="AL34" s="183"/>
      <c r="AM34" s="184"/>
      <c r="AW34" s="109"/>
      <c r="AX34" s="109"/>
      <c r="AY34" s="109"/>
      <c r="AZ34" s="109"/>
      <c r="BA34" s="109"/>
      <c r="BB34" s="109"/>
      <c r="BC34" s="109"/>
      <c r="BD34" s="109"/>
      <c r="BE34" s="109"/>
      <c r="BF34" s="109"/>
      <c r="BG34" s="109"/>
      <c r="BH34" s="109"/>
      <c r="BI34" s="109"/>
      <c r="BJ34" s="109"/>
      <c r="BK34" s="109"/>
      <c r="BL34" s="109"/>
      <c r="BM34" s="109"/>
    </row>
    <row r="35" spans="1:65" ht="12" customHeight="1" x14ac:dyDescent="0.15">
      <c r="A35" s="112"/>
      <c r="B35" s="112"/>
      <c r="C35" s="85" t="s">
        <v>46</v>
      </c>
      <c r="D35" s="87" t="s">
        <v>0</v>
      </c>
      <c r="E35" s="50">
        <f>IF(S26="","",S26)</f>
        <v>19</v>
      </c>
      <c r="F35" s="48" t="str">
        <f t="shared" si="2"/>
        <v>-</v>
      </c>
      <c r="G35" s="299">
        <f>IF(Q26="","",Q26)</f>
        <v>21</v>
      </c>
      <c r="H35" s="467" t="str">
        <f>IF(T26="","",IF(T26="○","×",IF(T26="×","○")))</f>
        <v>×</v>
      </c>
      <c r="I35" s="49">
        <f>IF(S29="","",S29)</f>
        <v>23</v>
      </c>
      <c r="J35" s="48" t="str">
        <f t="shared" si="3"/>
        <v>-</v>
      </c>
      <c r="K35" s="299">
        <f>IF(Q29="","",Q29)</f>
        <v>21</v>
      </c>
      <c r="L35" s="470" t="str">
        <f>IF(T29="","",IF(T29="○","×",IF(T29="×","○")))</f>
        <v>○</v>
      </c>
      <c r="M35" s="299">
        <f>IF(S32="","",S32)</f>
        <v>21</v>
      </c>
      <c r="N35" s="48" t="str">
        <f t="shared" ref="N35:N40" si="4">IF(M35="","","-")</f>
        <v>-</v>
      </c>
      <c r="O35" s="299">
        <f>IF(Q32="","",Q32)</f>
        <v>10</v>
      </c>
      <c r="P35" s="470" t="str">
        <f>IF(T32="","",IF(T32="○","×",IF(T32="×","○")))</f>
        <v>○</v>
      </c>
      <c r="Q35" s="396"/>
      <c r="R35" s="397"/>
      <c r="S35" s="397"/>
      <c r="T35" s="398"/>
      <c r="U35" s="105">
        <v>21</v>
      </c>
      <c r="V35" s="48" t="str">
        <f t="shared" si="1"/>
        <v>-</v>
      </c>
      <c r="W35" s="102">
        <v>16</v>
      </c>
      <c r="X35" s="362" t="str">
        <f>IF(U35&lt;&gt;"",IF(U35&gt;W35,IF(U36&gt;W36,"○",IF(U37&gt;W37,"○","×")),IF(U36&gt;W36,IF(U37&gt;W37,"○","×"),"×")),"")</f>
        <v>○</v>
      </c>
      <c r="Y35" s="392">
        <f>RANK(AL36,AL26:AL39)</f>
        <v>2</v>
      </c>
      <c r="Z35" s="393"/>
      <c r="AA35" s="393"/>
      <c r="AB35" s="394"/>
      <c r="AC35" s="88"/>
      <c r="AD35" s="202"/>
      <c r="AE35" s="203"/>
      <c r="AF35" s="214"/>
      <c r="AG35" s="215"/>
      <c r="AH35" s="204"/>
      <c r="AI35" s="203"/>
      <c r="AJ35" s="203"/>
      <c r="AK35" s="204"/>
      <c r="AL35" s="183"/>
      <c r="AM35" s="184"/>
      <c r="AW35" s="109"/>
      <c r="AX35" s="109"/>
      <c r="AY35" s="109"/>
      <c r="AZ35" s="109"/>
      <c r="BA35" s="109"/>
      <c r="BB35" s="109"/>
      <c r="BC35" s="109"/>
      <c r="BD35" s="109"/>
      <c r="BE35" s="109"/>
      <c r="BF35" s="109"/>
      <c r="BG35" s="109"/>
      <c r="BH35" s="109"/>
      <c r="BI35" s="109"/>
      <c r="BJ35" s="109"/>
      <c r="BK35" s="109"/>
      <c r="BL35" s="109"/>
      <c r="BM35" s="109"/>
    </row>
    <row r="36" spans="1:65" ht="12" customHeight="1" x14ac:dyDescent="0.15">
      <c r="A36" s="112"/>
      <c r="B36" s="112"/>
      <c r="C36" s="83" t="s">
        <v>41</v>
      </c>
      <c r="D36" s="82" t="s">
        <v>0</v>
      </c>
      <c r="E36" s="47">
        <f>IF(S27="","",S27)</f>
        <v>22</v>
      </c>
      <c r="F36" s="45" t="str">
        <f t="shared" si="2"/>
        <v>-</v>
      </c>
      <c r="G36" s="300">
        <f>IF(Q27="","",Q27)</f>
        <v>20</v>
      </c>
      <c r="H36" s="468" t="str">
        <f>IF(J33="","",J33)</f>
        <v>-</v>
      </c>
      <c r="I36" s="46">
        <f>IF(S30="","",S30)</f>
        <v>24</v>
      </c>
      <c r="J36" s="45" t="str">
        <f t="shared" si="3"/>
        <v>-</v>
      </c>
      <c r="K36" s="300">
        <f>IF(Q30="","",Q30)</f>
        <v>22</v>
      </c>
      <c r="L36" s="471" t="str">
        <f>IF(N33="","",N33)</f>
        <v/>
      </c>
      <c r="M36" s="300">
        <f>IF(S33="","",S33)</f>
        <v>21</v>
      </c>
      <c r="N36" s="45" t="str">
        <f t="shared" si="4"/>
        <v>-</v>
      </c>
      <c r="O36" s="300">
        <f>IF(Q33="","",Q33)</f>
        <v>15</v>
      </c>
      <c r="P36" s="471" t="str">
        <f>IF(R33="","",R33)</f>
        <v>-</v>
      </c>
      <c r="Q36" s="399"/>
      <c r="R36" s="400"/>
      <c r="S36" s="400"/>
      <c r="T36" s="401"/>
      <c r="U36" s="104">
        <v>21</v>
      </c>
      <c r="V36" s="45" t="str">
        <f t="shared" si="1"/>
        <v>-</v>
      </c>
      <c r="W36" s="101">
        <v>13</v>
      </c>
      <c r="X36" s="362"/>
      <c r="Y36" s="358"/>
      <c r="Z36" s="359"/>
      <c r="AA36" s="359"/>
      <c r="AB36" s="360"/>
      <c r="AC36" s="88"/>
      <c r="AD36" s="193">
        <f>COUNTIF(E35:X37,"○")</f>
        <v>3</v>
      </c>
      <c r="AE36" s="194">
        <f>COUNTIF(E35:X37,"×")</f>
        <v>1</v>
      </c>
      <c r="AF36" s="211">
        <f>(IF((E35&gt;G35),1,0))+(IF((E36&gt;G36),1,0))+(IF((E37&gt;G37),1,0))+(IF((I35&gt;K35),1,0))+(IF((I36&gt;K36),1,0))+(IF((I37&gt;K37),1,0))+(IF((M35&gt;O35),1,0))+(IF((M36&gt;O36),1,0))+(IF((M37&gt;O37),1,0))+(IF((Q35&gt;S35),1,0))+(IF((Q36&gt;S36),1,0))+(IF((Q37&gt;S37),1,0))+(IF((U35&gt;W35),1,0))+(IF((U36&gt;W36),1,0))+(IF((U37&gt;W37),1,0))</f>
        <v>7</v>
      </c>
      <c r="AG36" s="212">
        <f>(IF((E35&lt;G35),1,0))+(IF((E36&lt;G36),1,0))+(IF((E37&lt;G37),1,0))+(IF((I35&lt;K35),1,0))+(IF((I36&lt;K36),1,0))+(IF((I37&lt;K37),1,0))+(IF((M35&lt;O35),1,0))+(IF((M36&lt;O36),1,0))+(IF((M37&lt;O37),1,0))+(IF((Q35&lt;S35),1,0))+(IF((Q36&lt;S36),1,0))+(IF((Q37&lt;S37),1,0))+(IF((U35&lt;W35),1,0))+(IF((U36&lt;W36),1,0))+(IF((U37&lt;W37),1,0))</f>
        <v>2</v>
      </c>
      <c r="AH36" s="213">
        <f>AF36-AG36</f>
        <v>5</v>
      </c>
      <c r="AI36" s="194">
        <f>SUM(E35:E37,I35:I37,M35:M37,Q35:Q37,U35:U37)</f>
        <v>183</v>
      </c>
      <c r="AJ36" s="194">
        <f>SUM(G35:G37,K35:K37,O35:O37,S35:S37,W35:W37)</f>
        <v>159</v>
      </c>
      <c r="AK36" s="196">
        <f>AI36-AJ36</f>
        <v>24</v>
      </c>
      <c r="AL36" s="352">
        <f>(AD36-AE36)*1000+(AH36)*100+AK36</f>
        <v>2524</v>
      </c>
      <c r="AM36" s="353"/>
      <c r="AW36" s="109"/>
      <c r="AX36" s="109"/>
      <c r="AY36" s="109"/>
      <c r="AZ36" s="109"/>
      <c r="BA36" s="109"/>
      <c r="BB36" s="109"/>
      <c r="BC36" s="109"/>
      <c r="BD36" s="109"/>
      <c r="BE36" s="109"/>
      <c r="BF36" s="109"/>
      <c r="BG36" s="109"/>
      <c r="BH36" s="109"/>
      <c r="BI36" s="109"/>
      <c r="BJ36" s="109"/>
      <c r="BK36" s="109"/>
      <c r="BL36" s="109"/>
      <c r="BM36" s="109"/>
    </row>
    <row r="37" spans="1:65" ht="12" customHeight="1" thickBot="1" x14ac:dyDescent="0.2">
      <c r="A37" s="111"/>
      <c r="B37" s="111"/>
      <c r="C37" s="84"/>
      <c r="D37" s="262"/>
      <c r="E37" s="47">
        <f>IF(S28="","",S28)</f>
        <v>11</v>
      </c>
      <c r="F37" s="45" t="str">
        <f t="shared" si="2"/>
        <v>-</v>
      </c>
      <c r="G37" s="300">
        <f>IF(Q28="","",Q28)</f>
        <v>21</v>
      </c>
      <c r="H37" s="468" t="str">
        <f>IF(J34="","",J34)</f>
        <v/>
      </c>
      <c r="I37" s="46" t="str">
        <f>IF(S31="","",S31)</f>
        <v/>
      </c>
      <c r="J37" s="45" t="str">
        <f t="shared" si="3"/>
        <v/>
      </c>
      <c r="K37" s="300" t="str">
        <f>IF(Q31="","",Q31)</f>
        <v/>
      </c>
      <c r="L37" s="471" t="str">
        <f>IF(N34="","",N34)</f>
        <v/>
      </c>
      <c r="M37" s="300" t="str">
        <f>IF(S34="","",S34)</f>
        <v/>
      </c>
      <c r="N37" s="45" t="str">
        <f t="shared" si="4"/>
        <v/>
      </c>
      <c r="O37" s="300" t="str">
        <f>IF(Q34="","",Q34)</f>
        <v/>
      </c>
      <c r="P37" s="471" t="str">
        <f>IF(R34="","",R34)</f>
        <v/>
      </c>
      <c r="Q37" s="399"/>
      <c r="R37" s="400"/>
      <c r="S37" s="400"/>
      <c r="T37" s="401"/>
      <c r="U37" s="104"/>
      <c r="V37" s="45" t="str">
        <f t="shared" si="1"/>
        <v/>
      </c>
      <c r="W37" s="101"/>
      <c r="X37" s="363"/>
      <c r="Y37" s="19">
        <f>AD36</f>
        <v>3</v>
      </c>
      <c r="Z37" s="18" t="s">
        <v>10</v>
      </c>
      <c r="AA37" s="18">
        <f>AE36</f>
        <v>1</v>
      </c>
      <c r="AB37" s="17" t="s">
        <v>7</v>
      </c>
      <c r="AC37" s="88"/>
      <c r="AD37" s="205"/>
      <c r="AE37" s="206"/>
      <c r="AF37" s="216"/>
      <c r="AG37" s="217"/>
      <c r="AH37" s="210"/>
      <c r="AI37" s="206"/>
      <c r="AJ37" s="206"/>
      <c r="AK37" s="210"/>
      <c r="AL37" s="183"/>
      <c r="AM37" s="184"/>
      <c r="AW37" s="109"/>
      <c r="AX37" s="109"/>
      <c r="AY37" s="109"/>
      <c r="AZ37" s="109"/>
      <c r="BA37" s="109"/>
      <c r="BB37" s="109"/>
      <c r="BC37" s="109"/>
      <c r="BD37" s="109"/>
      <c r="BE37" s="109"/>
      <c r="BF37" s="109"/>
      <c r="BG37" s="109"/>
      <c r="BH37" s="109"/>
      <c r="BI37" s="109"/>
      <c r="BJ37" s="109"/>
      <c r="BK37" s="109"/>
      <c r="BL37" s="109"/>
      <c r="BM37" s="109"/>
    </row>
    <row r="38" spans="1:65" ht="12" customHeight="1" x14ac:dyDescent="0.15">
      <c r="C38" s="83" t="s">
        <v>107</v>
      </c>
      <c r="D38" s="290" t="s">
        <v>0</v>
      </c>
      <c r="E38" s="50">
        <f>IF(W26="","",W26)</f>
        <v>16</v>
      </c>
      <c r="F38" s="48" t="str">
        <f t="shared" si="2"/>
        <v>-</v>
      </c>
      <c r="G38" s="299">
        <f>IF(U26="","",U26)</f>
        <v>21</v>
      </c>
      <c r="H38" s="467" t="str">
        <f>IF(X26="","",IF(X26="○","×",IF(X26="×","○")))</f>
        <v>×</v>
      </c>
      <c r="I38" s="49">
        <f>IF(W29="","",W29)</f>
        <v>19</v>
      </c>
      <c r="J38" s="48" t="str">
        <f t="shared" si="3"/>
        <v>-</v>
      </c>
      <c r="K38" s="299">
        <f>IF(U29="","",U29)</f>
        <v>21</v>
      </c>
      <c r="L38" s="470" t="str">
        <f>IF(X29="","",IF(X29="○","×",IF(X29="×","○")))</f>
        <v>×</v>
      </c>
      <c r="M38" s="299">
        <f>IF(W32="","",W32)</f>
        <v>23</v>
      </c>
      <c r="N38" s="48" t="str">
        <f t="shared" si="4"/>
        <v>-</v>
      </c>
      <c r="O38" s="299">
        <f>IF(U32="","",U32)</f>
        <v>21</v>
      </c>
      <c r="P38" s="470" t="str">
        <f>IF(X32="","",IF(X32="○","×",IF(X32="×","○")))</f>
        <v>×</v>
      </c>
      <c r="Q38" s="49">
        <f>IF(W35="","",W35)</f>
        <v>16</v>
      </c>
      <c r="R38" s="48" t="str">
        <f>IF(Q38="","","-")</f>
        <v>-</v>
      </c>
      <c r="S38" s="299">
        <f>IF(U35="","",U35)</f>
        <v>21</v>
      </c>
      <c r="T38" s="470" t="str">
        <f>IF(X35="","",IF(X35="○","×",IF(X35="×","○")))</f>
        <v>×</v>
      </c>
      <c r="U38" s="396"/>
      <c r="V38" s="397"/>
      <c r="W38" s="397"/>
      <c r="X38" s="398"/>
      <c r="Y38" s="392">
        <f>RANK(AL39,AL26:AL39)</f>
        <v>5</v>
      </c>
      <c r="Z38" s="393"/>
      <c r="AA38" s="393"/>
      <c r="AB38" s="394"/>
      <c r="AC38" s="88"/>
      <c r="AD38" s="193"/>
      <c r="AE38" s="194"/>
      <c r="AF38" s="211"/>
      <c r="AG38" s="212"/>
      <c r="AH38" s="196"/>
      <c r="AI38" s="194"/>
      <c r="AJ38" s="194"/>
      <c r="AK38" s="196"/>
      <c r="AL38" s="183"/>
      <c r="AM38" s="184"/>
      <c r="AW38" s="109"/>
      <c r="AX38" s="109"/>
      <c r="AY38" s="109"/>
      <c r="AZ38" s="109"/>
      <c r="BA38" s="109"/>
      <c r="BB38" s="109"/>
      <c r="BC38" s="109"/>
      <c r="BD38" s="109"/>
      <c r="BE38" s="109"/>
      <c r="BF38" s="109"/>
      <c r="BG38" s="109"/>
      <c r="BH38" s="109"/>
      <c r="BI38" s="109"/>
      <c r="BJ38" s="109"/>
      <c r="BK38" s="109"/>
      <c r="BL38" s="109"/>
      <c r="BM38" s="109"/>
    </row>
    <row r="39" spans="1:65" ht="12" customHeight="1" x14ac:dyDescent="0.15">
      <c r="C39" s="83" t="s">
        <v>88</v>
      </c>
      <c r="D39" s="290" t="s">
        <v>0</v>
      </c>
      <c r="E39" s="47">
        <f>IF(W27="","",W27)</f>
        <v>15</v>
      </c>
      <c r="F39" s="45" t="str">
        <f t="shared" si="2"/>
        <v>-</v>
      </c>
      <c r="G39" s="300">
        <f>IF(U27="","",U27)</f>
        <v>21</v>
      </c>
      <c r="H39" s="468" t="str">
        <f>IF(J30="","",J30)</f>
        <v/>
      </c>
      <c r="I39" s="46">
        <f>IF(W30="","",W30)</f>
        <v>21</v>
      </c>
      <c r="J39" s="45" t="str">
        <f t="shared" si="3"/>
        <v>-</v>
      </c>
      <c r="K39" s="300">
        <f>IF(U30="","",U30)</f>
        <v>19</v>
      </c>
      <c r="L39" s="471" t="str">
        <f>IF(N36="","",N36)</f>
        <v>-</v>
      </c>
      <c r="M39" s="300">
        <f>IF(W33="","",W33)</f>
        <v>18</v>
      </c>
      <c r="N39" s="45" t="str">
        <f t="shared" si="4"/>
        <v>-</v>
      </c>
      <c r="O39" s="300">
        <f>IF(U33="","",U33)</f>
        <v>21</v>
      </c>
      <c r="P39" s="471" t="str">
        <f>IF(R36="","",R36)</f>
        <v/>
      </c>
      <c r="Q39" s="46">
        <f>IF(W36="","",W36)</f>
        <v>13</v>
      </c>
      <c r="R39" s="45" t="str">
        <f>IF(Q39="","","-")</f>
        <v>-</v>
      </c>
      <c r="S39" s="300">
        <f>IF(U36="","",U36)</f>
        <v>21</v>
      </c>
      <c r="T39" s="471" t="str">
        <f>IF(V36="","",V36)</f>
        <v>-</v>
      </c>
      <c r="U39" s="399"/>
      <c r="V39" s="400"/>
      <c r="W39" s="400"/>
      <c r="X39" s="401"/>
      <c r="Y39" s="358"/>
      <c r="Z39" s="359"/>
      <c r="AA39" s="359"/>
      <c r="AB39" s="360"/>
      <c r="AC39" s="88"/>
      <c r="AD39" s="193">
        <f>COUNTIF(E38:X40,"○")</f>
        <v>0</v>
      </c>
      <c r="AE39" s="194">
        <f>COUNTIF(E38:X40,"×")</f>
        <v>4</v>
      </c>
      <c r="AF39" s="211">
        <f>(IF((E38&gt;G38),1,0))+(IF((E39&gt;G39),1,0))+(IF((E40&gt;G40),1,0))+(IF((I38&gt;K38),1,0))+(IF((I39&gt;K39),1,0))+(IF((I40&gt;K40),1,0))+(IF((M38&gt;O38),1,0))+(IF((M39&gt;O39),1,0))+(IF((M40&gt;O40),1,0))+(IF((Q38&gt;S38),1,0))+(IF((Q39&gt;S39),1,0))+(IF((Q40&gt;S40),1,0))+(IF((U38&gt;W38),1,0))+(IF((U39&gt;W39),1,0))+(IF((U40&gt;W40),1,0))</f>
        <v>2</v>
      </c>
      <c r="AG39" s="212">
        <f>(IF((E38&lt;G38),1,0))+(IF((E39&lt;G39),1,0))+(IF((E40&lt;G40),1,0))+(IF((I38&lt;K38),1,0))+(IF((I39&lt;K39),1,0))+(IF((I40&lt;K40),1,0))+(IF((M38&lt;O38),1,0))+(IF((M39&lt;O39),1,0))+(IF((M40&lt;O40),1,0))+(IF((Q38&lt;S38),1,0))+(IF((Q39&lt;S39),1,0))+(IF((Q40&lt;S40),1,0))+(IF((U38&lt;W38),1,0))+(IF((U39&lt;W39),1,0))+(IF((U40&lt;W40),1,0))</f>
        <v>8</v>
      </c>
      <c r="AH39" s="213">
        <f>AF39-AG39</f>
        <v>-6</v>
      </c>
      <c r="AI39" s="194">
        <f>SUM(E38:E40,I38:I40,M38:M40,Q38:Q40,U38:U40)</f>
        <v>174</v>
      </c>
      <c r="AJ39" s="194">
        <f>SUM(G38:G40,K38:K40,O38:O40,S38:S40,W38:W40)</f>
        <v>208</v>
      </c>
      <c r="AK39" s="196">
        <f>AI39-AJ39</f>
        <v>-34</v>
      </c>
      <c r="AL39" s="352">
        <f>(AD39-AE39)*1000+(AH39)*100+AK39</f>
        <v>-4634</v>
      </c>
      <c r="AM39" s="353"/>
      <c r="AW39" s="109"/>
      <c r="AX39" s="109"/>
      <c r="AY39" s="109"/>
      <c r="AZ39" s="109"/>
      <c r="BA39" s="109"/>
      <c r="BB39" s="109"/>
      <c r="BC39" s="109"/>
      <c r="BD39" s="109"/>
      <c r="BE39" s="109"/>
      <c r="BF39" s="109"/>
      <c r="BG39" s="109"/>
      <c r="BH39" s="109"/>
      <c r="BI39" s="109"/>
      <c r="BJ39" s="109"/>
      <c r="BK39" s="109"/>
      <c r="BL39" s="109"/>
      <c r="BM39" s="109"/>
    </row>
    <row r="40" spans="1:65" ht="12" customHeight="1" thickBot="1" x14ac:dyDescent="0.2">
      <c r="C40" s="81"/>
      <c r="D40" s="80"/>
      <c r="E40" s="42" t="str">
        <f>IF(W28="","",W28)</f>
        <v/>
      </c>
      <c r="F40" s="40" t="str">
        <f t="shared" si="2"/>
        <v/>
      </c>
      <c r="G40" s="301" t="str">
        <f>IF(U28="","",U28)</f>
        <v/>
      </c>
      <c r="H40" s="469" t="str">
        <f>IF(J31="","",J31)</f>
        <v/>
      </c>
      <c r="I40" s="41">
        <f>IF(W31="","",W31)</f>
        <v>16</v>
      </c>
      <c r="J40" s="40" t="str">
        <f t="shared" si="3"/>
        <v>-</v>
      </c>
      <c r="K40" s="301">
        <f>IF(U31="","",U31)</f>
        <v>21</v>
      </c>
      <c r="L40" s="472" t="str">
        <f>IF(N37="","",N37)</f>
        <v/>
      </c>
      <c r="M40" s="301">
        <f>IF(W34="","",W34)</f>
        <v>17</v>
      </c>
      <c r="N40" s="40" t="str">
        <f t="shared" si="4"/>
        <v>-</v>
      </c>
      <c r="O40" s="301">
        <f>IF(U34="","",U34)</f>
        <v>21</v>
      </c>
      <c r="P40" s="472" t="str">
        <f>IF(R37="","",R37)</f>
        <v/>
      </c>
      <c r="Q40" s="41" t="str">
        <f>IF(W37="","",W37)</f>
        <v/>
      </c>
      <c r="R40" s="40" t="str">
        <f>IF(Q40="","","-")</f>
        <v/>
      </c>
      <c r="S40" s="301" t="str">
        <f>IF(U37="","",U37)</f>
        <v/>
      </c>
      <c r="T40" s="472" t="str">
        <f>IF(V37="","",V37)</f>
        <v/>
      </c>
      <c r="U40" s="473"/>
      <c r="V40" s="474"/>
      <c r="W40" s="474"/>
      <c r="X40" s="536"/>
      <c r="Y40" s="4">
        <f>AD39</f>
        <v>0</v>
      </c>
      <c r="Z40" s="3" t="s">
        <v>10</v>
      </c>
      <c r="AA40" s="3">
        <f>AE39</f>
        <v>4</v>
      </c>
      <c r="AB40" s="2" t="s">
        <v>7</v>
      </c>
      <c r="AC40" s="88"/>
      <c r="AD40" s="205"/>
      <c r="AE40" s="206"/>
      <c r="AF40" s="216"/>
      <c r="AG40" s="217"/>
      <c r="AH40" s="210"/>
      <c r="AI40" s="206"/>
      <c r="AJ40" s="206"/>
      <c r="AK40" s="210"/>
      <c r="AL40" s="179"/>
      <c r="AM40" s="177"/>
      <c r="AW40" s="109"/>
      <c r="AX40" s="109"/>
      <c r="AY40" s="109"/>
      <c r="AZ40" s="109"/>
      <c r="BA40" s="109"/>
      <c r="BB40" s="109"/>
      <c r="BC40" s="109"/>
      <c r="BD40" s="109"/>
      <c r="BE40" s="109"/>
      <c r="BF40" s="109"/>
      <c r="BG40" s="109"/>
      <c r="BH40" s="109"/>
      <c r="BI40" s="109"/>
      <c r="BJ40" s="109"/>
      <c r="BK40" s="109"/>
      <c r="BL40" s="109"/>
      <c r="BM40" s="109"/>
    </row>
    <row r="41" spans="1:65" ht="12" customHeight="1" thickBot="1" x14ac:dyDescent="0.25">
      <c r="C41" s="160"/>
      <c r="D41" s="160"/>
      <c r="E41" s="160"/>
      <c r="F41" s="160"/>
      <c r="G41" s="160"/>
      <c r="H41" s="160"/>
      <c r="I41" s="160"/>
      <c r="J41" s="160"/>
      <c r="K41" s="160"/>
      <c r="L41" s="160"/>
      <c r="M41" s="160"/>
      <c r="N41" s="160"/>
      <c r="O41" s="160"/>
      <c r="P41" s="160"/>
      <c r="Q41" s="160"/>
      <c r="R41" s="160"/>
      <c r="S41" s="160"/>
      <c r="T41" s="160"/>
      <c r="U41" s="110"/>
      <c r="V41" s="110"/>
      <c r="W41" s="110"/>
      <c r="X41" s="110"/>
      <c r="Y41" s="110"/>
      <c r="Z41" s="110"/>
      <c r="AA41" s="110"/>
      <c r="AW41" s="109"/>
      <c r="AX41" s="109"/>
      <c r="AY41" s="109"/>
      <c r="AZ41" s="109"/>
      <c r="BA41" s="109"/>
      <c r="BB41" s="109"/>
      <c r="BC41" s="109"/>
      <c r="BD41" s="109"/>
      <c r="BE41" s="109"/>
      <c r="BF41" s="109"/>
      <c r="BG41" s="109"/>
      <c r="BH41" s="109"/>
      <c r="BI41" s="109"/>
      <c r="BJ41" s="109"/>
      <c r="BK41" s="109"/>
      <c r="BL41" s="109"/>
      <c r="BM41" s="109"/>
    </row>
    <row r="42" spans="1:65" ht="12" customHeight="1" x14ac:dyDescent="0.15">
      <c r="C42" s="487" t="s">
        <v>43</v>
      </c>
      <c r="D42" s="488"/>
      <c r="E42" s="432" t="str">
        <f>C44</f>
        <v>加地龍太</v>
      </c>
      <c r="F42" s="433"/>
      <c r="G42" s="433"/>
      <c r="H42" s="434"/>
      <c r="I42" s="435" t="str">
        <f>C47</f>
        <v>桧垣潤</v>
      </c>
      <c r="J42" s="433"/>
      <c r="K42" s="433"/>
      <c r="L42" s="434"/>
      <c r="M42" s="435" t="str">
        <f>C50</f>
        <v>今井隆太</v>
      </c>
      <c r="N42" s="433"/>
      <c r="O42" s="433"/>
      <c r="P42" s="434"/>
      <c r="Q42" s="435" t="str">
        <f>C53</f>
        <v>伊藤洸弥</v>
      </c>
      <c r="R42" s="433"/>
      <c r="S42" s="433"/>
      <c r="T42" s="434"/>
      <c r="U42" s="435" t="str">
        <f>C56</f>
        <v>合田拳斗</v>
      </c>
      <c r="V42" s="433"/>
      <c r="W42" s="433"/>
      <c r="X42" s="434"/>
      <c r="Y42" s="374" t="s">
        <v>1</v>
      </c>
      <c r="Z42" s="375"/>
      <c r="AA42" s="375"/>
      <c r="AB42" s="376"/>
      <c r="AC42" s="88"/>
      <c r="AD42" s="377" t="s">
        <v>3</v>
      </c>
      <c r="AE42" s="378"/>
      <c r="AF42" s="379" t="s">
        <v>4</v>
      </c>
      <c r="AG42" s="380"/>
      <c r="AH42" s="381"/>
      <c r="AI42" s="368" t="s">
        <v>5</v>
      </c>
      <c r="AJ42" s="369"/>
      <c r="AK42" s="370"/>
      <c r="AL42" s="178"/>
      <c r="AM42" s="178"/>
      <c r="AW42" s="109"/>
      <c r="AX42" s="109"/>
      <c r="AY42" s="109"/>
      <c r="AZ42" s="109"/>
      <c r="BA42" s="109"/>
      <c r="BB42" s="109"/>
      <c r="BC42" s="109"/>
      <c r="BD42" s="109"/>
      <c r="BE42" s="109"/>
      <c r="BF42" s="109"/>
      <c r="BG42" s="109"/>
      <c r="BH42" s="109"/>
      <c r="BI42" s="109"/>
      <c r="BJ42" s="109"/>
      <c r="BK42" s="109"/>
      <c r="BL42" s="109"/>
      <c r="BM42" s="109"/>
    </row>
    <row r="43" spans="1:65" ht="12" customHeight="1" thickBot="1" x14ac:dyDescent="0.2">
      <c r="C43" s="489"/>
      <c r="D43" s="490"/>
      <c r="E43" s="485" t="str">
        <f>C45</f>
        <v>鈴木慎也</v>
      </c>
      <c r="F43" s="414"/>
      <c r="G43" s="414"/>
      <c r="H43" s="415"/>
      <c r="I43" s="413" t="str">
        <f>C48</f>
        <v>桧垣楓花</v>
      </c>
      <c r="J43" s="414"/>
      <c r="K43" s="414"/>
      <c r="L43" s="415"/>
      <c r="M43" s="413" t="str">
        <f>C51</f>
        <v>今井康浩</v>
      </c>
      <c r="N43" s="414"/>
      <c r="O43" s="414"/>
      <c r="P43" s="415"/>
      <c r="Q43" s="413" t="str">
        <f>C54</f>
        <v>粟井美鈴</v>
      </c>
      <c r="R43" s="414"/>
      <c r="S43" s="414"/>
      <c r="T43" s="415"/>
      <c r="U43" s="413" t="str">
        <f>C57</f>
        <v>菅原凌駕</v>
      </c>
      <c r="V43" s="414"/>
      <c r="W43" s="414"/>
      <c r="X43" s="415"/>
      <c r="Y43" s="371" t="s">
        <v>2</v>
      </c>
      <c r="Z43" s="372"/>
      <c r="AA43" s="372"/>
      <c r="AB43" s="373"/>
      <c r="AC43" s="88"/>
      <c r="AD43" s="307" t="s">
        <v>6</v>
      </c>
      <c r="AE43" s="308" t="s">
        <v>7</v>
      </c>
      <c r="AF43" s="307" t="s">
        <v>19</v>
      </c>
      <c r="AG43" s="308" t="s">
        <v>8</v>
      </c>
      <c r="AH43" s="309" t="s">
        <v>9</v>
      </c>
      <c r="AI43" s="308" t="s">
        <v>19</v>
      </c>
      <c r="AJ43" s="308" t="s">
        <v>8</v>
      </c>
      <c r="AK43" s="309" t="s">
        <v>9</v>
      </c>
      <c r="AL43" s="178"/>
      <c r="AM43" s="178"/>
      <c r="AW43" s="109"/>
      <c r="AX43" s="109"/>
      <c r="AY43" s="109"/>
      <c r="AZ43" s="109"/>
      <c r="BA43" s="109"/>
      <c r="BB43" s="109"/>
      <c r="BC43" s="109"/>
      <c r="BD43" s="109"/>
      <c r="BE43" s="109"/>
      <c r="BF43" s="109"/>
      <c r="BG43" s="109"/>
      <c r="BH43" s="109"/>
      <c r="BI43" s="109"/>
      <c r="BJ43" s="109"/>
      <c r="BK43" s="109"/>
      <c r="BL43" s="109"/>
      <c r="BM43" s="109"/>
    </row>
    <row r="44" spans="1:65" ht="12" customHeight="1" x14ac:dyDescent="0.15">
      <c r="C44" s="288" t="s">
        <v>144</v>
      </c>
      <c r="D44" s="289" t="s">
        <v>0</v>
      </c>
      <c r="E44" s="479"/>
      <c r="F44" s="480"/>
      <c r="G44" s="480"/>
      <c r="H44" s="481"/>
      <c r="I44" s="104">
        <v>21</v>
      </c>
      <c r="J44" s="45" t="str">
        <f>IF(I44="","","-")</f>
        <v>-</v>
      </c>
      <c r="K44" s="101">
        <v>15</v>
      </c>
      <c r="L44" s="390" t="str">
        <f>IF(I44&lt;&gt;"",IF(I44&gt;K44,IF(I45&gt;K45,"○",IF(I46&gt;K46,"○","×")),IF(I45&gt;K45,IF(I46&gt;K46,"○","×"),"×")),"")</f>
        <v>○</v>
      </c>
      <c r="M44" s="104">
        <v>21</v>
      </c>
      <c r="N44" s="61"/>
      <c r="O44" s="100">
        <v>14</v>
      </c>
      <c r="P44" s="390" t="str">
        <f>IF(M44&lt;&gt;"",IF(M44&gt;O44,IF(M45&gt;O45,"○",IF(M46&gt;O46,"○","×")),IF(M45&gt;O45,IF(M46&gt;O46,"○","×"),"×")),"")</f>
        <v>○</v>
      </c>
      <c r="Q44" s="104">
        <v>21</v>
      </c>
      <c r="R44" s="61" t="str">
        <f t="shared" ref="R44:R52" si="5">IF(Q44="","","-")</f>
        <v>-</v>
      </c>
      <c r="S44" s="100">
        <v>16</v>
      </c>
      <c r="T44" s="390" t="str">
        <f>IF(Q44&lt;&gt;"",IF(Q44&gt;S44,IF(Q45&gt;S45,"○",IF(Q46&gt;S46,"○","×")),IF(Q45&gt;S45,IF(Q46&gt;S46,"○","×"),"×")),"")</f>
        <v>○</v>
      </c>
      <c r="U44" s="104">
        <v>21</v>
      </c>
      <c r="V44" s="61" t="str">
        <f t="shared" ref="V44:V55" si="6">IF(U44="","","-")</f>
        <v>-</v>
      </c>
      <c r="W44" s="100">
        <v>12</v>
      </c>
      <c r="X44" s="426" t="str">
        <f>IF(U44&lt;&gt;"",IF(U44&gt;W44,IF(U45&gt;W45,"○",IF(U46&gt;W46,"○","×")),IF(U45&gt;W45,IF(U46&gt;W46,"○","×"),"×")),"")</f>
        <v>○</v>
      </c>
      <c r="Y44" s="392">
        <f>RANK(AL45,AL44:AL57)</f>
        <v>1</v>
      </c>
      <c r="Z44" s="393"/>
      <c r="AA44" s="393"/>
      <c r="AB44" s="394"/>
      <c r="AC44" s="88"/>
      <c r="AD44" s="193"/>
      <c r="AE44" s="194"/>
      <c r="AF44" s="211"/>
      <c r="AG44" s="212"/>
      <c r="AH44" s="196"/>
      <c r="AI44" s="194"/>
      <c r="AJ44" s="194"/>
      <c r="AK44" s="196"/>
      <c r="AL44" s="179"/>
      <c r="AM44" s="179"/>
      <c r="AW44" s="109"/>
      <c r="AX44" s="109"/>
      <c r="AY44" s="109"/>
      <c r="AZ44" s="109"/>
      <c r="BA44" s="109"/>
      <c r="BB44" s="109"/>
      <c r="BC44" s="109"/>
      <c r="BD44" s="109"/>
      <c r="BE44" s="109"/>
      <c r="BF44" s="109"/>
      <c r="BG44" s="109"/>
      <c r="BH44" s="109"/>
      <c r="BI44" s="109"/>
      <c r="BJ44" s="109"/>
      <c r="BK44" s="109"/>
      <c r="BL44" s="109"/>
      <c r="BM44" s="109"/>
    </row>
    <row r="45" spans="1:65" ht="12" customHeight="1" x14ac:dyDescent="0.15">
      <c r="C45" s="83" t="s">
        <v>145</v>
      </c>
      <c r="D45" s="82" t="s">
        <v>0</v>
      </c>
      <c r="E45" s="482"/>
      <c r="F45" s="400"/>
      <c r="G45" s="400"/>
      <c r="H45" s="401"/>
      <c r="I45" s="104">
        <v>21</v>
      </c>
      <c r="J45" s="45" t="str">
        <f>IF(I45="","","-")</f>
        <v>-</v>
      </c>
      <c r="K45" s="107">
        <v>8</v>
      </c>
      <c r="L45" s="365"/>
      <c r="M45" s="104">
        <v>21</v>
      </c>
      <c r="N45" s="45"/>
      <c r="O45" s="101">
        <v>16</v>
      </c>
      <c r="P45" s="365"/>
      <c r="Q45" s="104">
        <v>21</v>
      </c>
      <c r="R45" s="45" t="str">
        <f t="shared" si="5"/>
        <v>-</v>
      </c>
      <c r="S45" s="101">
        <v>19</v>
      </c>
      <c r="T45" s="365"/>
      <c r="U45" s="104">
        <v>21</v>
      </c>
      <c r="V45" s="45" t="str">
        <f t="shared" si="6"/>
        <v>-</v>
      </c>
      <c r="W45" s="101">
        <v>7</v>
      </c>
      <c r="X45" s="362"/>
      <c r="Y45" s="358"/>
      <c r="Z45" s="359"/>
      <c r="AA45" s="359"/>
      <c r="AB45" s="360"/>
      <c r="AC45" s="88"/>
      <c r="AD45" s="193">
        <f>COUNTIF(E44:X46,"○")</f>
        <v>4</v>
      </c>
      <c r="AE45" s="194">
        <f>COUNTIF(E44:X46,"×")</f>
        <v>0</v>
      </c>
      <c r="AF45" s="211">
        <f>(IF((E44&gt;G44),1,0))+(IF((E45&gt;G45),1,0))+(IF((E46&gt;G46),1,0))+(IF((I44&gt;K44),1,0))+(IF((I45&gt;K45),1,0))+(IF((I46&gt;K46),1,0))+(IF((M44&gt;O44),1,0))+(IF((M45&gt;O45),1,0))+(IF((M46&gt;O46),1,0))+(IF((Q44&gt;S44),1,0))+(IF((Q45&gt;S45),1,0))+(IF((Q46&gt;S46),1,0))+(IF((U44&gt;W44),1,0))+(IF((U45&gt;W45),1,0))+(IF((U46&gt;W46),1,0))</f>
        <v>8</v>
      </c>
      <c r="AG45" s="212">
        <f>(IF((E44&lt;G44),1,0))+(IF((E45&lt;G45),1,0))+(IF((E46&lt;G46),1,0))+(IF((I44&lt;K44),1,0))+(IF((I45&lt;K45),1,0))+(IF((I46&lt;K46),1,0))+(IF((M44&lt;O44),1,0))+(IF((M45&lt;O45),1,0))+(IF((M46&lt;O46),1,0))+(IF((Q44&lt;S44),1,0))+(IF((Q45&lt;S45),1,0))+(IF((Q46&lt;S46),1,0))+(IF((U44&lt;W44),1,0))+(IF((U45&lt;W45),1,0))+(IF((U46&lt;W46),1,0))</f>
        <v>0</v>
      </c>
      <c r="AH45" s="213">
        <f>AF45-AG45</f>
        <v>8</v>
      </c>
      <c r="AI45" s="194">
        <f>SUM(E44:E46,I44:I46,M44:M46,Q44:Q46,U44:U46)</f>
        <v>168</v>
      </c>
      <c r="AJ45" s="194">
        <f>SUM(G44:G46,K44:K46,O44:O46,S44:S46,W44:W46)</f>
        <v>107</v>
      </c>
      <c r="AK45" s="196">
        <f>AI45-AJ45</f>
        <v>61</v>
      </c>
      <c r="AL45" s="352">
        <f>(AD45-AE45)*1000+(AH45)*100+AK45</f>
        <v>4861</v>
      </c>
      <c r="AM45" s="353"/>
      <c r="AW45" s="109"/>
      <c r="AX45" s="109"/>
      <c r="AY45" s="109"/>
      <c r="AZ45" s="109"/>
      <c r="BA45" s="109"/>
      <c r="BB45" s="109"/>
      <c r="BC45" s="109"/>
      <c r="BD45" s="109"/>
      <c r="BE45" s="109"/>
      <c r="BF45" s="109"/>
      <c r="BG45" s="109"/>
      <c r="BH45" s="109"/>
      <c r="BI45" s="109"/>
      <c r="BJ45" s="109"/>
      <c r="BK45" s="109"/>
      <c r="BL45" s="109"/>
      <c r="BM45" s="109"/>
    </row>
    <row r="46" spans="1:65" ht="12" customHeight="1" thickBot="1" x14ac:dyDescent="0.2">
      <c r="C46" s="263"/>
      <c r="D46" s="260"/>
      <c r="E46" s="483"/>
      <c r="F46" s="403"/>
      <c r="G46" s="403"/>
      <c r="H46" s="404"/>
      <c r="I46" s="106"/>
      <c r="J46" s="45" t="str">
        <f>IF(I46="","","-")</f>
        <v/>
      </c>
      <c r="K46" s="103"/>
      <c r="L46" s="366"/>
      <c r="M46" s="106"/>
      <c r="N46" s="56"/>
      <c r="O46" s="103"/>
      <c r="P46" s="365"/>
      <c r="Q46" s="104"/>
      <c r="R46" s="45" t="str">
        <f t="shared" si="5"/>
        <v/>
      </c>
      <c r="S46" s="101"/>
      <c r="T46" s="365"/>
      <c r="U46" s="104"/>
      <c r="V46" s="45" t="str">
        <f t="shared" si="6"/>
        <v/>
      </c>
      <c r="W46" s="101"/>
      <c r="X46" s="362"/>
      <c r="Y46" s="19">
        <f>AD45</f>
        <v>4</v>
      </c>
      <c r="Z46" s="18" t="s">
        <v>10</v>
      </c>
      <c r="AA46" s="18">
        <f>AE45</f>
        <v>0</v>
      </c>
      <c r="AB46" s="17" t="s">
        <v>7</v>
      </c>
      <c r="AC46" s="88"/>
      <c r="AD46" s="193"/>
      <c r="AE46" s="194"/>
      <c r="AF46" s="211"/>
      <c r="AG46" s="212"/>
      <c r="AH46" s="196"/>
      <c r="AI46" s="194"/>
      <c r="AJ46" s="194"/>
      <c r="AK46" s="196"/>
      <c r="AL46" s="183"/>
      <c r="AM46" s="184"/>
      <c r="AW46" s="109"/>
      <c r="AX46" s="109"/>
      <c r="AY46" s="109"/>
      <c r="AZ46" s="109"/>
      <c r="BA46" s="109"/>
      <c r="BB46" s="109"/>
      <c r="BC46" s="109"/>
      <c r="BD46" s="109"/>
      <c r="BE46" s="109"/>
      <c r="BF46" s="109"/>
      <c r="BG46" s="109"/>
      <c r="BH46" s="109"/>
      <c r="BI46" s="109"/>
      <c r="BJ46" s="109"/>
      <c r="BK46" s="109"/>
      <c r="BL46" s="109"/>
      <c r="BM46" s="109"/>
    </row>
    <row r="47" spans="1:65" ht="12" customHeight="1" x14ac:dyDescent="0.15">
      <c r="C47" s="85" t="s">
        <v>63</v>
      </c>
      <c r="D47" s="280" t="s">
        <v>0</v>
      </c>
      <c r="E47" s="47">
        <f>IF(K44="","",K44)</f>
        <v>15</v>
      </c>
      <c r="F47" s="45" t="str">
        <f t="shared" ref="F47:F58" si="7">IF(E47="","","-")</f>
        <v>-</v>
      </c>
      <c r="G47" s="300">
        <f>IF(I44="","",I44)</f>
        <v>21</v>
      </c>
      <c r="H47" s="470" t="str">
        <f>IF(L44="","",IF(L44="○","×",IF(L44="×","○")))</f>
        <v>×</v>
      </c>
      <c r="I47" s="396"/>
      <c r="J47" s="397"/>
      <c r="K47" s="397"/>
      <c r="L47" s="398"/>
      <c r="M47" s="104">
        <v>11</v>
      </c>
      <c r="N47" s="45"/>
      <c r="O47" s="101">
        <v>21</v>
      </c>
      <c r="P47" s="364" t="str">
        <f>IF(M47&lt;&gt;"",IF(M47&gt;O47,IF(M48&gt;O48,"○",IF(M49&gt;O49,"○","×")),IF(M48&gt;O48,IF(M49&gt;O49,"○","×"),"×")),"")</f>
        <v>×</v>
      </c>
      <c r="Q47" s="105">
        <v>15</v>
      </c>
      <c r="R47" s="48" t="str">
        <f t="shared" si="5"/>
        <v>-</v>
      </c>
      <c r="S47" s="102">
        <v>21</v>
      </c>
      <c r="T47" s="364" t="str">
        <f>IF(Q47&lt;&gt;"",IF(Q47&gt;S47,IF(Q48&gt;S48,"○",IF(Q49&gt;S49,"○","×")),IF(Q48&gt;S48,IF(Q49&gt;S49,"○","×"),"×")),"")</f>
        <v>×</v>
      </c>
      <c r="U47" s="105">
        <v>13</v>
      </c>
      <c r="V47" s="48" t="str">
        <f t="shared" si="6"/>
        <v>-</v>
      </c>
      <c r="W47" s="102">
        <v>21</v>
      </c>
      <c r="X47" s="361" t="str">
        <f>IF(U47&lt;&gt;"",IF(U47&gt;W47,IF(U48&gt;W48,"○",IF(U49&gt;W49,"○","×")),IF(U48&gt;W48,IF(U49&gt;W49,"○","×"),"×")),"")</f>
        <v>○</v>
      </c>
      <c r="Y47" s="392">
        <f>RANK(AL48,AL44:AL57)</f>
        <v>4</v>
      </c>
      <c r="Z47" s="393"/>
      <c r="AA47" s="393"/>
      <c r="AB47" s="394"/>
      <c r="AC47" s="88"/>
      <c r="AD47" s="202"/>
      <c r="AE47" s="203"/>
      <c r="AF47" s="214"/>
      <c r="AG47" s="215"/>
      <c r="AH47" s="204"/>
      <c r="AI47" s="203"/>
      <c r="AJ47" s="203"/>
      <c r="AK47" s="204"/>
      <c r="AL47" s="183"/>
      <c r="AM47" s="184"/>
      <c r="AW47" s="109"/>
      <c r="AX47" s="109"/>
      <c r="AY47" s="109"/>
      <c r="AZ47" s="109"/>
      <c r="BA47" s="109"/>
      <c r="BB47" s="109"/>
      <c r="BC47" s="109"/>
      <c r="BD47" s="109"/>
      <c r="BE47" s="109"/>
      <c r="BF47" s="109"/>
      <c r="BG47" s="109"/>
      <c r="BH47" s="109"/>
      <c r="BI47" s="109"/>
      <c r="BJ47" s="109"/>
      <c r="BK47" s="109"/>
      <c r="BL47" s="109"/>
      <c r="BM47" s="109"/>
    </row>
    <row r="48" spans="1:65" ht="12" customHeight="1" x14ac:dyDescent="0.15">
      <c r="C48" s="83" t="s">
        <v>64</v>
      </c>
      <c r="D48" s="82" t="s">
        <v>0</v>
      </c>
      <c r="E48" s="47">
        <f>IF(K45="","",K45)</f>
        <v>8</v>
      </c>
      <c r="F48" s="45" t="str">
        <f t="shared" si="7"/>
        <v>-</v>
      </c>
      <c r="G48" s="300">
        <f>IF(I45="","",I45)</f>
        <v>21</v>
      </c>
      <c r="H48" s="471" t="str">
        <f>IF(J45="","",J45)</f>
        <v>-</v>
      </c>
      <c r="I48" s="399"/>
      <c r="J48" s="400"/>
      <c r="K48" s="400"/>
      <c r="L48" s="401"/>
      <c r="M48" s="104">
        <v>21</v>
      </c>
      <c r="N48" s="45"/>
      <c r="O48" s="101">
        <v>12</v>
      </c>
      <c r="P48" s="365"/>
      <c r="Q48" s="104">
        <v>20</v>
      </c>
      <c r="R48" s="45" t="str">
        <f t="shared" si="5"/>
        <v>-</v>
      </c>
      <c r="S48" s="101">
        <v>22</v>
      </c>
      <c r="T48" s="365"/>
      <c r="U48" s="104">
        <v>21</v>
      </c>
      <c r="V48" s="45" t="str">
        <f t="shared" si="6"/>
        <v>-</v>
      </c>
      <c r="W48" s="101">
        <v>19</v>
      </c>
      <c r="X48" s="362"/>
      <c r="Y48" s="358"/>
      <c r="Z48" s="359"/>
      <c r="AA48" s="359"/>
      <c r="AB48" s="360"/>
      <c r="AC48" s="88"/>
      <c r="AD48" s="193">
        <f>COUNTIF(E47:X49,"○")</f>
        <v>1</v>
      </c>
      <c r="AE48" s="194">
        <f>COUNTIF(E47:X49,"×")</f>
        <v>3</v>
      </c>
      <c r="AF48" s="211">
        <f>(IF((E47&gt;G47),1,0))+(IF((E48&gt;G48),1,0))+(IF((E49&gt;G49),1,0))+(IF((I47&gt;K47),1,0))+(IF((I48&gt;K48),1,0))+(IF((I49&gt;K49),1,0))+(IF((M47&gt;O47),1,0))+(IF((M48&gt;O48),1,0))+(IF((M49&gt;O49),1,0))+(IF((Q47&gt;S47),1,0))+(IF((Q48&gt;S48),1,0))+(IF((Q49&gt;S49),1,0))+(IF((U47&gt;W47),1,0))+(IF((U48&gt;W48),1,0))+(IF((U49&gt;W49),1,0))</f>
        <v>3</v>
      </c>
      <c r="AG48" s="212">
        <f>(IF((E47&lt;G47),1,0))+(IF((E48&lt;G48),1,0))+(IF((E49&lt;G49),1,0))+(IF((I47&lt;K47),1,0))+(IF((I48&lt;K48),1,0))+(IF((I49&lt;K49),1,0))+(IF((M47&lt;O47),1,0))+(IF((M48&lt;O48),1,0))+(IF((M49&lt;O49),1,0))+(IF((Q47&lt;S47),1,0))+(IF((Q48&lt;S48),1,0))+(IF((Q49&lt;S49),1,0))+(IF((U47&lt;W47),1,0))+(IF((U48&lt;W48),1,0))+(IF((U49&lt;W49),1,0))</f>
        <v>7</v>
      </c>
      <c r="AH48" s="213">
        <f>AF48-AG48</f>
        <v>-4</v>
      </c>
      <c r="AI48" s="194">
        <f>SUM(E47:E49,I47:I49,M47:M49,Q47:Q49,U47:U49)</f>
        <v>158</v>
      </c>
      <c r="AJ48" s="194">
        <f>SUM(G47:G49,K47:K49,O47:O49,S47:S49,W47:W49)</f>
        <v>197</v>
      </c>
      <c r="AK48" s="196">
        <f>AI48-AJ48</f>
        <v>-39</v>
      </c>
      <c r="AL48" s="352">
        <f>(AD48-AE48)*1000+(AH48)*100+AK48</f>
        <v>-2439</v>
      </c>
      <c r="AM48" s="353"/>
      <c r="AW48" s="109"/>
      <c r="AX48" s="109"/>
      <c r="AY48" s="109"/>
      <c r="AZ48" s="109"/>
      <c r="BA48" s="109"/>
      <c r="BB48" s="109"/>
      <c r="BC48" s="109"/>
      <c r="BD48" s="109"/>
      <c r="BE48" s="109"/>
      <c r="BF48" s="109"/>
      <c r="BG48" s="109"/>
      <c r="BH48" s="109"/>
      <c r="BI48" s="109"/>
      <c r="BJ48" s="109"/>
      <c r="BK48" s="109"/>
      <c r="BL48" s="109"/>
      <c r="BM48" s="109"/>
    </row>
    <row r="49" spans="3:65" ht="12" customHeight="1" thickBot="1" x14ac:dyDescent="0.2">
      <c r="C49" s="263"/>
      <c r="D49" s="260"/>
      <c r="E49" s="58" t="str">
        <f>IF(K46="","",K46)</f>
        <v/>
      </c>
      <c r="F49" s="45" t="str">
        <f t="shared" si="7"/>
        <v/>
      </c>
      <c r="G49" s="57" t="str">
        <f>IF(I46="","",I46)</f>
        <v/>
      </c>
      <c r="H49" s="478" t="str">
        <f>IF(J46="","",J46)</f>
        <v/>
      </c>
      <c r="I49" s="402"/>
      <c r="J49" s="403"/>
      <c r="K49" s="403"/>
      <c r="L49" s="404"/>
      <c r="M49" s="106">
        <v>13</v>
      </c>
      <c r="N49" s="45"/>
      <c r="O49" s="103">
        <v>21</v>
      </c>
      <c r="P49" s="366"/>
      <c r="Q49" s="106"/>
      <c r="R49" s="56" t="str">
        <f t="shared" si="5"/>
        <v/>
      </c>
      <c r="S49" s="103"/>
      <c r="T49" s="366"/>
      <c r="U49" s="106">
        <v>21</v>
      </c>
      <c r="V49" s="56" t="str">
        <f t="shared" si="6"/>
        <v>-</v>
      </c>
      <c r="W49" s="103">
        <v>18</v>
      </c>
      <c r="X49" s="362"/>
      <c r="Y49" s="19">
        <f>AD48</f>
        <v>1</v>
      </c>
      <c r="Z49" s="18" t="s">
        <v>10</v>
      </c>
      <c r="AA49" s="18">
        <f>AE48</f>
        <v>3</v>
      </c>
      <c r="AB49" s="17" t="s">
        <v>7</v>
      </c>
      <c r="AC49" s="88"/>
      <c r="AD49" s="205"/>
      <c r="AE49" s="206"/>
      <c r="AF49" s="216"/>
      <c r="AG49" s="217"/>
      <c r="AH49" s="210"/>
      <c r="AI49" s="206"/>
      <c r="AJ49" s="206"/>
      <c r="AK49" s="210"/>
      <c r="AL49" s="183"/>
      <c r="AM49" s="184"/>
      <c r="AW49" s="109"/>
      <c r="AX49" s="109"/>
      <c r="AY49" s="109"/>
      <c r="AZ49" s="109"/>
      <c r="BA49" s="109"/>
      <c r="BB49" s="109"/>
      <c r="BC49" s="109"/>
      <c r="BD49" s="109"/>
      <c r="BE49" s="109"/>
      <c r="BF49" s="109"/>
      <c r="BG49" s="109"/>
      <c r="BH49" s="109"/>
      <c r="BI49" s="109"/>
      <c r="BJ49" s="109"/>
      <c r="BK49" s="109"/>
      <c r="BL49" s="109"/>
      <c r="BM49" s="109"/>
    </row>
    <row r="50" spans="3:65" ht="12" customHeight="1" x14ac:dyDescent="0.15">
      <c r="C50" s="97" t="s">
        <v>152</v>
      </c>
      <c r="D50" s="291" t="s">
        <v>49</v>
      </c>
      <c r="E50" s="47">
        <f>IF(O44="","",O44)</f>
        <v>14</v>
      </c>
      <c r="F50" s="48" t="str">
        <f t="shared" si="7"/>
        <v>-</v>
      </c>
      <c r="G50" s="300">
        <f>IF(M44="","",M44)</f>
        <v>21</v>
      </c>
      <c r="H50" s="470" t="str">
        <f>IF(P44="","",IF(P44="○","×",IF(P44="×","○")))</f>
        <v>×</v>
      </c>
      <c r="I50" s="46">
        <f>IF(O47="","",O47)</f>
        <v>21</v>
      </c>
      <c r="J50" s="45" t="str">
        <f t="shared" ref="J50:J58" si="8">IF(I50="","","-")</f>
        <v>-</v>
      </c>
      <c r="K50" s="300">
        <f>IF(M47="","",M47)</f>
        <v>11</v>
      </c>
      <c r="L50" s="470" t="str">
        <f>IF(P47="","",IF(P47="○","×",IF(P47="×","○")))</f>
        <v>○</v>
      </c>
      <c r="M50" s="396"/>
      <c r="N50" s="397"/>
      <c r="O50" s="397"/>
      <c r="P50" s="398"/>
      <c r="Q50" s="104">
        <v>12</v>
      </c>
      <c r="R50" s="45" t="str">
        <f t="shared" si="5"/>
        <v>-</v>
      </c>
      <c r="S50" s="101">
        <v>21</v>
      </c>
      <c r="T50" s="365" t="str">
        <f>IF(Q50&lt;&gt;"",IF(Q50&gt;S50,IF(Q51&gt;S51,"○",IF(Q52&gt;S52,"○","×")),IF(Q51&gt;S51,IF(Q52&gt;S52,"○","×"),"×")),"")</f>
        <v>×</v>
      </c>
      <c r="U50" s="104">
        <v>14</v>
      </c>
      <c r="V50" s="45" t="str">
        <f t="shared" si="6"/>
        <v>-</v>
      </c>
      <c r="W50" s="101">
        <v>21</v>
      </c>
      <c r="X50" s="361" t="str">
        <f>IF(U50&lt;&gt;"",IF(U50&gt;W50,IF(U51&gt;W51,"○",IF(U52&gt;W52,"○","×")),IF(U51&gt;W51,IF(U52&gt;W52,"○","×"),"×")),"")</f>
        <v>○</v>
      </c>
      <c r="Y50" s="392">
        <f>RANK(AL51,AL44:AL57)</f>
        <v>3</v>
      </c>
      <c r="Z50" s="393"/>
      <c r="AA50" s="393"/>
      <c r="AB50" s="394"/>
      <c r="AC50" s="88"/>
      <c r="AD50" s="193"/>
      <c r="AE50" s="194"/>
      <c r="AF50" s="211"/>
      <c r="AG50" s="212"/>
      <c r="AH50" s="196"/>
      <c r="AI50" s="194"/>
      <c r="AJ50" s="194"/>
      <c r="AK50" s="196"/>
      <c r="AL50" s="183"/>
      <c r="AM50" s="184"/>
      <c r="AW50" s="109"/>
      <c r="AX50" s="109"/>
      <c r="AY50" s="109"/>
      <c r="AZ50" s="109"/>
      <c r="BA50" s="109"/>
      <c r="BB50" s="109"/>
      <c r="BC50" s="109"/>
      <c r="BD50" s="109"/>
      <c r="BE50" s="109"/>
      <c r="BF50" s="109"/>
      <c r="BG50" s="109"/>
      <c r="BH50" s="109"/>
      <c r="BI50" s="109"/>
      <c r="BJ50" s="109"/>
      <c r="BK50" s="109"/>
      <c r="BL50" s="109"/>
      <c r="BM50" s="109"/>
    </row>
    <row r="51" spans="3:65" ht="12" customHeight="1" x14ac:dyDescent="0.15">
      <c r="C51" s="83" t="s">
        <v>153</v>
      </c>
      <c r="D51" s="82" t="s">
        <v>49</v>
      </c>
      <c r="E51" s="47">
        <f>IF(O45="","",O45)</f>
        <v>16</v>
      </c>
      <c r="F51" s="45" t="str">
        <f t="shared" si="7"/>
        <v>-</v>
      </c>
      <c r="G51" s="300">
        <f>IF(M45="","",M45)</f>
        <v>21</v>
      </c>
      <c r="H51" s="471" t="str">
        <f>IF(J48="","",J48)</f>
        <v/>
      </c>
      <c r="I51" s="46">
        <f>IF(O48="","",O48)</f>
        <v>12</v>
      </c>
      <c r="J51" s="45" t="str">
        <f t="shared" si="8"/>
        <v>-</v>
      </c>
      <c r="K51" s="300">
        <f>IF(M48="","",M48)</f>
        <v>21</v>
      </c>
      <c r="L51" s="471" t="str">
        <f>IF(N48="","",N48)</f>
        <v/>
      </c>
      <c r="M51" s="399"/>
      <c r="N51" s="400"/>
      <c r="O51" s="400"/>
      <c r="P51" s="401"/>
      <c r="Q51" s="104">
        <v>14</v>
      </c>
      <c r="R51" s="45" t="str">
        <f t="shared" si="5"/>
        <v>-</v>
      </c>
      <c r="S51" s="101">
        <v>21</v>
      </c>
      <c r="T51" s="365"/>
      <c r="U51" s="104">
        <v>21</v>
      </c>
      <c r="V51" s="45" t="str">
        <f t="shared" si="6"/>
        <v>-</v>
      </c>
      <c r="W51" s="101">
        <v>16</v>
      </c>
      <c r="X51" s="362"/>
      <c r="Y51" s="358"/>
      <c r="Z51" s="359"/>
      <c r="AA51" s="359"/>
      <c r="AB51" s="360"/>
      <c r="AC51" s="88"/>
      <c r="AD51" s="193">
        <f>COUNTIF(E50:X52,"○")</f>
        <v>2</v>
      </c>
      <c r="AE51" s="194">
        <f>COUNTIF(E50:X52,"×")</f>
        <v>2</v>
      </c>
      <c r="AF51" s="211">
        <f>(IF((E50&gt;G50),1,0))+(IF((E51&gt;G51),1,0))+(IF((E52&gt;G52),1,0))+(IF((I50&gt;K50),1,0))+(IF((I51&gt;K51),1,0))+(IF((I52&gt;K52),1,0))+(IF((M50&gt;O50),1,0))+(IF((M51&gt;O51),1,0))+(IF((M52&gt;O52),1,0))+(IF((Q50&gt;S50),1,0))+(IF((Q51&gt;S51),1,0))+(IF((Q52&gt;S52),1,0))+(IF((U50&gt;W50),1,0))+(IF((U51&gt;W51),1,0))+(IF((U52&gt;W52),1,0))</f>
        <v>4</v>
      </c>
      <c r="AG51" s="212">
        <f>(IF((E50&lt;G50),1,0))+(IF((E51&lt;G51),1,0))+(IF((E52&lt;G52),1,0))+(IF((I50&lt;K50),1,0))+(IF((I51&lt;K51),1,0))+(IF((I52&lt;K52),1,0))+(IF((M50&lt;O50),1,0))+(IF((M51&lt;O51),1,0))+(IF((M52&lt;O52),1,0))+(IF((Q50&lt;S50),1,0))+(IF((Q51&lt;S51),1,0))+(IF((Q52&lt;S52),1,0))+(IF((U50&lt;W50),1,0))+(IF((U51&lt;W51),1,0))+(IF((U52&lt;W52),1,0))</f>
        <v>6</v>
      </c>
      <c r="AH51" s="213">
        <f>AF51-AG51</f>
        <v>-2</v>
      </c>
      <c r="AI51" s="194">
        <f>SUM(E50:E52,I50:I52,M50:M52,Q50:Q52,U50:U52)</f>
        <v>166</v>
      </c>
      <c r="AJ51" s="194">
        <f>SUM(G50:G52,K50:K52,O50:O52,S50:S52,W50:W52)</f>
        <v>178</v>
      </c>
      <c r="AK51" s="196">
        <f>AI51-AJ51</f>
        <v>-12</v>
      </c>
      <c r="AL51" s="352">
        <f>(AD51-AE51)*1000+(AH51)*100+AK51</f>
        <v>-212</v>
      </c>
      <c r="AM51" s="353"/>
      <c r="AW51" s="109"/>
      <c r="AX51" s="109"/>
      <c r="AY51" s="109"/>
      <c r="AZ51" s="109"/>
      <c r="BA51" s="109"/>
      <c r="BB51" s="109"/>
      <c r="BC51" s="109"/>
      <c r="BD51" s="109"/>
      <c r="BE51" s="109"/>
      <c r="BF51" s="109"/>
      <c r="BG51" s="109"/>
      <c r="BH51" s="109"/>
      <c r="BI51" s="109"/>
      <c r="BJ51" s="109"/>
      <c r="BK51" s="109"/>
      <c r="BL51" s="109"/>
      <c r="BM51" s="109"/>
    </row>
    <row r="52" spans="3:65" ht="12" customHeight="1" thickBot="1" x14ac:dyDescent="0.2">
      <c r="C52" s="84"/>
      <c r="D52" s="86"/>
      <c r="E52" s="47" t="str">
        <f>IF(O46="","",O46)</f>
        <v/>
      </c>
      <c r="F52" s="45" t="str">
        <f t="shared" si="7"/>
        <v/>
      </c>
      <c r="G52" s="300" t="str">
        <f>IF(M46="","",M46)</f>
        <v/>
      </c>
      <c r="H52" s="471" t="str">
        <f>IF(J49="","",J49)</f>
        <v/>
      </c>
      <c r="I52" s="46">
        <f>IF(O49="","",O49)</f>
        <v>21</v>
      </c>
      <c r="J52" s="45" t="str">
        <f t="shared" si="8"/>
        <v>-</v>
      </c>
      <c r="K52" s="300">
        <f>IF(M49="","",M49)</f>
        <v>13</v>
      </c>
      <c r="L52" s="471" t="str">
        <f>IF(N49="","",N49)</f>
        <v/>
      </c>
      <c r="M52" s="399"/>
      <c r="N52" s="400"/>
      <c r="O52" s="400"/>
      <c r="P52" s="401"/>
      <c r="Q52" s="104"/>
      <c r="R52" s="45" t="str">
        <f t="shared" si="5"/>
        <v/>
      </c>
      <c r="S52" s="101"/>
      <c r="T52" s="366"/>
      <c r="U52" s="104">
        <v>21</v>
      </c>
      <c r="V52" s="45" t="str">
        <f t="shared" si="6"/>
        <v>-</v>
      </c>
      <c r="W52" s="101">
        <v>12</v>
      </c>
      <c r="X52" s="363"/>
      <c r="Y52" s="19">
        <f>AD51</f>
        <v>2</v>
      </c>
      <c r="Z52" s="18" t="s">
        <v>10</v>
      </c>
      <c r="AA52" s="18">
        <f>AE51</f>
        <v>2</v>
      </c>
      <c r="AB52" s="17" t="s">
        <v>7</v>
      </c>
      <c r="AC52" s="88"/>
      <c r="AD52" s="193"/>
      <c r="AE52" s="194"/>
      <c r="AF52" s="211"/>
      <c r="AG52" s="212"/>
      <c r="AH52" s="196"/>
      <c r="AI52" s="194"/>
      <c r="AJ52" s="194"/>
      <c r="AK52" s="196"/>
      <c r="AL52" s="183"/>
      <c r="AM52" s="184"/>
      <c r="AW52" s="109"/>
      <c r="AX52" s="109"/>
      <c r="AY52" s="109"/>
      <c r="AZ52" s="109"/>
      <c r="BA52" s="109"/>
      <c r="BB52" s="109"/>
      <c r="BC52" s="109"/>
      <c r="BD52" s="109"/>
      <c r="BE52" s="109"/>
      <c r="BF52" s="109"/>
      <c r="BG52" s="109"/>
      <c r="BH52" s="109"/>
      <c r="BI52" s="109"/>
      <c r="BJ52" s="109"/>
      <c r="BK52" s="109"/>
      <c r="BL52" s="109"/>
      <c r="BM52" s="109"/>
    </row>
    <row r="53" spans="3:65" ht="12" customHeight="1" x14ac:dyDescent="0.15">
      <c r="C53" s="85" t="s">
        <v>40</v>
      </c>
      <c r="D53" s="87" t="s">
        <v>0</v>
      </c>
      <c r="E53" s="50">
        <f>IF(S44="","",S44)</f>
        <v>16</v>
      </c>
      <c r="F53" s="48" t="str">
        <f t="shared" si="7"/>
        <v>-</v>
      </c>
      <c r="G53" s="299">
        <f>IF(Q44="","",Q44)</f>
        <v>21</v>
      </c>
      <c r="H53" s="467" t="str">
        <f>IF(T44="","",IF(T44="○","×",IF(T44="×","○")))</f>
        <v>×</v>
      </c>
      <c r="I53" s="49">
        <f>IF(S47="","",S47)</f>
        <v>21</v>
      </c>
      <c r="J53" s="48" t="str">
        <f t="shared" si="8"/>
        <v>-</v>
      </c>
      <c r="K53" s="299">
        <f>IF(Q47="","",Q47)</f>
        <v>15</v>
      </c>
      <c r="L53" s="470" t="str">
        <f>IF(T47="","",IF(T47="○","×",IF(T47="×","○")))</f>
        <v>○</v>
      </c>
      <c r="M53" s="299">
        <f>IF(S50="","",S50)</f>
        <v>21</v>
      </c>
      <c r="N53" s="48" t="str">
        <f t="shared" ref="N53:N58" si="9">IF(M53="","","-")</f>
        <v>-</v>
      </c>
      <c r="O53" s="299">
        <f>IF(Q50="","",Q50)</f>
        <v>12</v>
      </c>
      <c r="P53" s="470" t="str">
        <f>IF(T50="","",IF(T50="○","×",IF(T50="×","○")))</f>
        <v>○</v>
      </c>
      <c r="Q53" s="396"/>
      <c r="R53" s="397"/>
      <c r="S53" s="397"/>
      <c r="T53" s="398"/>
      <c r="U53" s="105">
        <v>21</v>
      </c>
      <c r="V53" s="48" t="str">
        <f t="shared" si="6"/>
        <v>-</v>
      </c>
      <c r="W53" s="102">
        <v>8</v>
      </c>
      <c r="X53" s="362" t="str">
        <f>IF(U53&lt;&gt;"",IF(U53&gt;W53,IF(U54&gt;W54,"○",IF(U55&gt;W55,"○","×")),IF(U54&gt;W54,IF(U55&gt;W55,"○","×"),"×")),"")</f>
        <v>○</v>
      </c>
      <c r="Y53" s="392">
        <f>RANK(AL54,AL44:AL57)</f>
        <v>2</v>
      </c>
      <c r="Z53" s="393"/>
      <c r="AA53" s="393"/>
      <c r="AB53" s="394"/>
      <c r="AC53" s="88"/>
      <c r="AD53" s="202"/>
      <c r="AE53" s="203"/>
      <c r="AF53" s="214"/>
      <c r="AG53" s="215"/>
      <c r="AH53" s="204"/>
      <c r="AI53" s="203"/>
      <c r="AJ53" s="203"/>
      <c r="AK53" s="204"/>
      <c r="AL53" s="183"/>
      <c r="AM53" s="184"/>
      <c r="AW53" s="109"/>
      <c r="AX53" s="109"/>
      <c r="AY53" s="109"/>
      <c r="AZ53" s="109"/>
      <c r="BA53" s="109"/>
      <c r="BB53" s="109"/>
      <c r="BC53" s="109"/>
      <c r="BD53" s="109"/>
      <c r="BE53" s="109"/>
      <c r="BF53" s="109"/>
      <c r="BG53" s="109"/>
      <c r="BH53" s="109"/>
      <c r="BI53" s="109"/>
      <c r="BJ53" s="109"/>
      <c r="BK53" s="109"/>
      <c r="BL53" s="109"/>
      <c r="BM53" s="109"/>
    </row>
    <row r="54" spans="3:65" ht="12" customHeight="1" x14ac:dyDescent="0.15">
      <c r="C54" s="83" t="s">
        <v>82</v>
      </c>
      <c r="D54" s="82" t="s">
        <v>0</v>
      </c>
      <c r="E54" s="47">
        <f>IF(S45="","",S45)</f>
        <v>19</v>
      </c>
      <c r="F54" s="45" t="str">
        <f t="shared" si="7"/>
        <v>-</v>
      </c>
      <c r="G54" s="300">
        <f>IF(Q45="","",Q45)</f>
        <v>21</v>
      </c>
      <c r="H54" s="468" t="str">
        <f>IF(J51="","",J51)</f>
        <v>-</v>
      </c>
      <c r="I54" s="46">
        <f>IF(S48="","",S48)</f>
        <v>22</v>
      </c>
      <c r="J54" s="45" t="str">
        <f t="shared" si="8"/>
        <v>-</v>
      </c>
      <c r="K54" s="300">
        <f>IF(Q48="","",Q48)</f>
        <v>20</v>
      </c>
      <c r="L54" s="471" t="str">
        <f>IF(N51="","",N51)</f>
        <v/>
      </c>
      <c r="M54" s="300">
        <f>IF(S51="","",S51)</f>
        <v>21</v>
      </c>
      <c r="N54" s="45" t="str">
        <f t="shared" si="9"/>
        <v>-</v>
      </c>
      <c r="O54" s="300">
        <f>IF(Q51="","",Q51)</f>
        <v>14</v>
      </c>
      <c r="P54" s="471" t="str">
        <f>IF(R51="","",R51)</f>
        <v>-</v>
      </c>
      <c r="Q54" s="399"/>
      <c r="R54" s="400"/>
      <c r="S54" s="400"/>
      <c r="T54" s="401"/>
      <c r="U54" s="104">
        <v>21</v>
      </c>
      <c r="V54" s="45" t="str">
        <f t="shared" si="6"/>
        <v>-</v>
      </c>
      <c r="W54" s="101">
        <v>7</v>
      </c>
      <c r="X54" s="362"/>
      <c r="Y54" s="358"/>
      <c r="Z54" s="359"/>
      <c r="AA54" s="359"/>
      <c r="AB54" s="360"/>
      <c r="AC54" s="88"/>
      <c r="AD54" s="193">
        <f>COUNTIF(E53:X55,"○")</f>
        <v>3</v>
      </c>
      <c r="AE54" s="194">
        <f>COUNTIF(E53:X55,"×")</f>
        <v>1</v>
      </c>
      <c r="AF54" s="211">
        <f>(IF((E53&gt;G53),1,0))+(IF((E54&gt;G54),1,0))+(IF((E55&gt;G55),1,0))+(IF((I53&gt;K53),1,0))+(IF((I54&gt;K54),1,0))+(IF((I55&gt;K55),1,0))+(IF((M53&gt;O53),1,0))+(IF((M54&gt;O54),1,0))+(IF((M55&gt;O55),1,0))+(IF((Q53&gt;S53),1,0))+(IF((Q54&gt;S54),1,0))+(IF((Q55&gt;S55),1,0))+(IF((U53&gt;W53),1,0))+(IF((U54&gt;W54),1,0))+(IF((U55&gt;W55),1,0))</f>
        <v>6</v>
      </c>
      <c r="AG54" s="212">
        <f>(IF((E53&lt;G53),1,0))+(IF((E54&lt;G54),1,0))+(IF((E55&lt;G55),1,0))+(IF((I53&lt;K53),1,0))+(IF((I54&lt;K54),1,0))+(IF((I55&lt;K55),1,0))+(IF((M53&lt;O53),1,0))+(IF((M54&lt;O54),1,0))+(IF((M55&lt;O55),1,0))+(IF((Q53&lt;S53),1,0))+(IF((Q54&lt;S54),1,0))+(IF((Q55&lt;S55),1,0))+(IF((U53&lt;W53),1,0))+(IF((U54&lt;W54),1,0))+(IF((U55&lt;W55),1,0))</f>
        <v>2</v>
      </c>
      <c r="AH54" s="213">
        <f>AF54-AG54</f>
        <v>4</v>
      </c>
      <c r="AI54" s="194">
        <f>SUM(E53:E55,I53:I55,M53:M55,Q53:Q55,U53:U55)</f>
        <v>162</v>
      </c>
      <c r="AJ54" s="194">
        <f>SUM(G53:G55,K53:K55,O53:O55,S53:S55,W53:W55)</f>
        <v>118</v>
      </c>
      <c r="AK54" s="196">
        <f>AI54-AJ54</f>
        <v>44</v>
      </c>
      <c r="AL54" s="352">
        <f>(AD54-AE54)*1000+(AH54)*100+AK54</f>
        <v>2444</v>
      </c>
      <c r="AM54" s="353"/>
      <c r="AW54" s="109"/>
      <c r="AX54" s="109"/>
      <c r="AY54" s="109"/>
      <c r="AZ54" s="109"/>
      <c r="BA54" s="109"/>
      <c r="BB54" s="109"/>
      <c r="BC54" s="109"/>
      <c r="BD54" s="109"/>
      <c r="BE54" s="109"/>
      <c r="BF54" s="109"/>
      <c r="BG54" s="109"/>
      <c r="BH54" s="109"/>
      <c r="BI54" s="109"/>
      <c r="BJ54" s="109"/>
      <c r="BK54" s="109"/>
      <c r="BL54" s="109"/>
      <c r="BM54" s="109"/>
    </row>
    <row r="55" spans="3:65" ht="12" customHeight="1" thickBot="1" x14ac:dyDescent="0.2">
      <c r="C55" s="84"/>
      <c r="D55" s="262"/>
      <c r="E55" s="47" t="str">
        <f>IF(S46="","",S46)</f>
        <v/>
      </c>
      <c r="F55" s="45" t="str">
        <f t="shared" si="7"/>
        <v/>
      </c>
      <c r="G55" s="300" t="str">
        <f>IF(Q46="","",Q46)</f>
        <v/>
      </c>
      <c r="H55" s="468" t="str">
        <f>IF(J52="","",J52)</f>
        <v>-</v>
      </c>
      <c r="I55" s="46" t="str">
        <f>IF(S49="","",S49)</f>
        <v/>
      </c>
      <c r="J55" s="45" t="str">
        <f t="shared" si="8"/>
        <v/>
      </c>
      <c r="K55" s="300" t="str">
        <f>IF(Q49="","",Q49)</f>
        <v/>
      </c>
      <c r="L55" s="471" t="str">
        <f>IF(N52="","",N52)</f>
        <v/>
      </c>
      <c r="M55" s="300" t="str">
        <f>IF(S52="","",S52)</f>
        <v/>
      </c>
      <c r="N55" s="45" t="str">
        <f t="shared" si="9"/>
        <v/>
      </c>
      <c r="O55" s="300" t="str">
        <f>IF(Q52="","",Q52)</f>
        <v/>
      </c>
      <c r="P55" s="471" t="str">
        <f>IF(R52="","",R52)</f>
        <v/>
      </c>
      <c r="Q55" s="399"/>
      <c r="R55" s="400"/>
      <c r="S55" s="400"/>
      <c r="T55" s="401"/>
      <c r="U55" s="104"/>
      <c r="V55" s="45" t="str">
        <f t="shared" si="6"/>
        <v/>
      </c>
      <c r="W55" s="101"/>
      <c r="X55" s="363"/>
      <c r="Y55" s="19">
        <f>AD54</f>
        <v>3</v>
      </c>
      <c r="Z55" s="18" t="s">
        <v>10</v>
      </c>
      <c r="AA55" s="18">
        <f>AE54</f>
        <v>1</v>
      </c>
      <c r="AB55" s="17" t="s">
        <v>7</v>
      </c>
      <c r="AC55" s="88"/>
      <c r="AD55" s="205"/>
      <c r="AE55" s="206"/>
      <c r="AF55" s="216"/>
      <c r="AG55" s="217"/>
      <c r="AH55" s="210"/>
      <c r="AI55" s="206"/>
      <c r="AJ55" s="206"/>
      <c r="AK55" s="210"/>
      <c r="AL55" s="183"/>
      <c r="AM55" s="184"/>
      <c r="AW55" s="109"/>
      <c r="AX55" s="109"/>
      <c r="AY55" s="109"/>
      <c r="AZ55" s="109"/>
      <c r="BA55" s="109"/>
      <c r="BB55" s="109"/>
      <c r="BC55" s="109"/>
      <c r="BD55" s="109"/>
      <c r="BE55" s="109"/>
      <c r="BF55" s="109"/>
      <c r="BG55" s="109"/>
      <c r="BH55" s="109"/>
      <c r="BI55" s="109"/>
      <c r="BJ55" s="109"/>
      <c r="BK55" s="109"/>
      <c r="BL55" s="109"/>
      <c r="BM55" s="109"/>
    </row>
    <row r="56" spans="3:65" ht="12" customHeight="1" x14ac:dyDescent="0.15">
      <c r="C56" s="97" t="s">
        <v>146</v>
      </c>
      <c r="D56" s="291" t="s">
        <v>147</v>
      </c>
      <c r="E56" s="50">
        <f>IF(W44="","",W44)</f>
        <v>12</v>
      </c>
      <c r="F56" s="48" t="str">
        <f t="shared" si="7"/>
        <v>-</v>
      </c>
      <c r="G56" s="299">
        <f>IF(U44="","",U44)</f>
        <v>21</v>
      </c>
      <c r="H56" s="467" t="str">
        <f>IF(X44="","",IF(X44="○","×",IF(X44="×","○")))</f>
        <v>×</v>
      </c>
      <c r="I56" s="49">
        <f>IF(W47="","",W47)</f>
        <v>21</v>
      </c>
      <c r="J56" s="48" t="str">
        <f t="shared" si="8"/>
        <v>-</v>
      </c>
      <c r="K56" s="299">
        <f>IF(U47="","",U47)</f>
        <v>13</v>
      </c>
      <c r="L56" s="470" t="str">
        <f>IF(X47="","",IF(X47="○","×",IF(X47="×","○")))</f>
        <v>×</v>
      </c>
      <c r="M56" s="299">
        <f>IF(W50="","",W50)</f>
        <v>21</v>
      </c>
      <c r="N56" s="48" t="str">
        <f t="shared" si="9"/>
        <v>-</v>
      </c>
      <c r="O56" s="299">
        <f>IF(U50="","",U50)</f>
        <v>14</v>
      </c>
      <c r="P56" s="470" t="str">
        <f>IF(X50="","",IF(X50="○","×",IF(X50="×","○")))</f>
        <v>×</v>
      </c>
      <c r="Q56" s="49">
        <f>IF(W53="","",W53)</f>
        <v>8</v>
      </c>
      <c r="R56" s="48" t="str">
        <f>IF(Q56="","","-")</f>
        <v>-</v>
      </c>
      <c r="S56" s="299">
        <f>IF(U53="","",U53)</f>
        <v>21</v>
      </c>
      <c r="T56" s="470" t="str">
        <f>IF(X53="","",IF(X53="○","×",IF(X53="×","○")))</f>
        <v>×</v>
      </c>
      <c r="U56" s="396"/>
      <c r="V56" s="397"/>
      <c r="W56" s="397"/>
      <c r="X56" s="398"/>
      <c r="Y56" s="392">
        <f>RANK(AL57,AL44:AL57)</f>
        <v>5</v>
      </c>
      <c r="Z56" s="393"/>
      <c r="AA56" s="393"/>
      <c r="AB56" s="394"/>
      <c r="AC56" s="88"/>
      <c r="AD56" s="193"/>
      <c r="AE56" s="194"/>
      <c r="AF56" s="211"/>
      <c r="AG56" s="212"/>
      <c r="AH56" s="196"/>
      <c r="AI56" s="194"/>
      <c r="AJ56" s="194"/>
      <c r="AK56" s="196"/>
      <c r="AL56" s="183"/>
      <c r="AM56" s="184"/>
      <c r="AW56" s="109"/>
      <c r="AX56" s="109"/>
      <c r="AY56" s="109"/>
      <c r="AZ56" s="109"/>
      <c r="BA56" s="109"/>
      <c r="BB56" s="109"/>
      <c r="BC56" s="109"/>
      <c r="BD56" s="109"/>
      <c r="BE56" s="109"/>
      <c r="BF56" s="109"/>
      <c r="BG56" s="109"/>
      <c r="BH56" s="109"/>
      <c r="BI56" s="109"/>
      <c r="BJ56" s="109"/>
      <c r="BK56" s="109"/>
      <c r="BL56" s="109"/>
      <c r="BM56" s="109"/>
    </row>
    <row r="57" spans="3:65" ht="12" customHeight="1" x14ac:dyDescent="0.15">
      <c r="C57" s="83" t="s">
        <v>148</v>
      </c>
      <c r="D57" s="82" t="s">
        <v>42</v>
      </c>
      <c r="E57" s="47">
        <f>IF(W45="","",W45)</f>
        <v>7</v>
      </c>
      <c r="F57" s="45" t="str">
        <f t="shared" si="7"/>
        <v>-</v>
      </c>
      <c r="G57" s="300">
        <f>IF(U45="","",U45)</f>
        <v>21</v>
      </c>
      <c r="H57" s="468" t="str">
        <f>IF(J48="","",J48)</f>
        <v/>
      </c>
      <c r="I57" s="46">
        <f>IF(W48="","",W48)</f>
        <v>19</v>
      </c>
      <c r="J57" s="45" t="str">
        <f t="shared" si="8"/>
        <v>-</v>
      </c>
      <c r="K57" s="300">
        <f>IF(U48="","",U48)</f>
        <v>21</v>
      </c>
      <c r="L57" s="471" t="str">
        <f>IF(N54="","",N54)</f>
        <v>-</v>
      </c>
      <c r="M57" s="300">
        <f>IF(W51="","",W51)</f>
        <v>16</v>
      </c>
      <c r="N57" s="45" t="str">
        <f t="shared" si="9"/>
        <v>-</v>
      </c>
      <c r="O57" s="300">
        <f>IF(U51="","",U51)</f>
        <v>21</v>
      </c>
      <c r="P57" s="471" t="str">
        <f>IF(R54="","",R54)</f>
        <v/>
      </c>
      <c r="Q57" s="46">
        <f>IF(W54="","",W54)</f>
        <v>7</v>
      </c>
      <c r="R57" s="45" t="str">
        <f>IF(Q57="","","-")</f>
        <v>-</v>
      </c>
      <c r="S57" s="300">
        <f>IF(U54="","",U54)</f>
        <v>21</v>
      </c>
      <c r="T57" s="471" t="str">
        <f>IF(V54="","",V54)</f>
        <v>-</v>
      </c>
      <c r="U57" s="399"/>
      <c r="V57" s="400"/>
      <c r="W57" s="400"/>
      <c r="X57" s="401"/>
      <c r="Y57" s="358"/>
      <c r="Z57" s="359"/>
      <c r="AA57" s="359"/>
      <c r="AB57" s="360"/>
      <c r="AC57" s="88"/>
      <c r="AD57" s="193">
        <f>COUNTIF(E56:X58,"○")</f>
        <v>0</v>
      </c>
      <c r="AE57" s="194">
        <f>COUNTIF(E56:X58,"×")</f>
        <v>4</v>
      </c>
      <c r="AF57" s="211">
        <f>(IF((E56&gt;G56),1,0))+(IF((E57&gt;G57),1,0))+(IF((E58&gt;G58),1,0))+(IF((I56&gt;K56),1,0))+(IF((I57&gt;K57),1,0))+(IF((I58&gt;K58),1,0))+(IF((M56&gt;O56),1,0))+(IF((M57&gt;O57),1,0))+(IF((M58&gt;O58),1,0))+(IF((Q56&gt;S56),1,0))+(IF((Q57&gt;S57),1,0))+(IF((Q58&gt;S58),1,0))+(IF((U56&gt;W56),1,0))+(IF((U57&gt;W57),1,0))+(IF((U58&gt;W58),1,0))</f>
        <v>2</v>
      </c>
      <c r="AG57" s="212">
        <f>(IF((E56&lt;G56),1,0))+(IF((E57&lt;G57),1,0))+(IF((E58&lt;G58),1,0))+(IF((I56&lt;K56),1,0))+(IF((I57&lt;K57),1,0))+(IF((I58&lt;K58),1,0))+(IF((M56&lt;O56),1,0))+(IF((M57&lt;O57),1,0))+(IF((M58&lt;O58),1,0))+(IF((Q56&lt;S56),1,0))+(IF((Q57&lt;S57),1,0))+(IF((Q58&lt;S58),1,0))+(IF((U56&lt;W56),1,0))+(IF((U57&lt;W57),1,0))+(IF((U58&lt;W58),1,0))</f>
        <v>8</v>
      </c>
      <c r="AH57" s="213">
        <f>AF57-AG57</f>
        <v>-6</v>
      </c>
      <c r="AI57" s="194">
        <f>SUM(E56:E58,I56:I58,M56:M58,Q56:Q58,U56:U58)</f>
        <v>141</v>
      </c>
      <c r="AJ57" s="194">
        <f>SUM(G56:G58,K56:K58,O56:O58,S56:S58,W56:W58)</f>
        <v>195</v>
      </c>
      <c r="AK57" s="196">
        <f>AI57-AJ57</f>
        <v>-54</v>
      </c>
      <c r="AL57" s="352">
        <f>(AD57-AE57)*1000+(AH57)*100+AK57</f>
        <v>-4654</v>
      </c>
      <c r="AM57" s="353"/>
      <c r="AW57" s="109"/>
      <c r="AX57" s="109"/>
      <c r="AY57" s="109"/>
      <c r="AZ57" s="109"/>
      <c r="BA57" s="109"/>
      <c r="BB57" s="109"/>
      <c r="BC57" s="109"/>
      <c r="BD57" s="109"/>
      <c r="BE57" s="109"/>
      <c r="BF57" s="109"/>
      <c r="BG57" s="109"/>
      <c r="BH57" s="109"/>
      <c r="BI57" s="109"/>
      <c r="BJ57" s="109"/>
      <c r="BK57" s="109"/>
      <c r="BL57" s="109"/>
      <c r="BM57" s="109"/>
    </row>
    <row r="58" spans="3:65" ht="12" customHeight="1" thickBot="1" x14ac:dyDescent="0.2">
      <c r="C58" s="81"/>
      <c r="D58" s="80"/>
      <c r="E58" s="42" t="str">
        <f>IF(W46="","",W46)</f>
        <v/>
      </c>
      <c r="F58" s="40" t="str">
        <f t="shared" si="7"/>
        <v/>
      </c>
      <c r="G58" s="301" t="str">
        <f>IF(U46="","",U46)</f>
        <v/>
      </c>
      <c r="H58" s="469" t="str">
        <f>IF(J49="","",J49)</f>
        <v/>
      </c>
      <c r="I58" s="41">
        <f>IF(W49="","",W49)</f>
        <v>18</v>
      </c>
      <c r="J58" s="40" t="str">
        <f t="shared" si="8"/>
        <v>-</v>
      </c>
      <c r="K58" s="301">
        <f>IF(U49="","",U49)</f>
        <v>21</v>
      </c>
      <c r="L58" s="472" t="str">
        <f>IF(N55="","",N55)</f>
        <v/>
      </c>
      <c r="M58" s="301">
        <f>IF(W52="","",W52)</f>
        <v>12</v>
      </c>
      <c r="N58" s="40" t="str">
        <f t="shared" si="9"/>
        <v>-</v>
      </c>
      <c r="O58" s="301">
        <f>IF(U52="","",U52)</f>
        <v>21</v>
      </c>
      <c r="P58" s="472" t="str">
        <f>IF(R55="","",R55)</f>
        <v/>
      </c>
      <c r="Q58" s="41" t="str">
        <f>IF(W55="","",W55)</f>
        <v/>
      </c>
      <c r="R58" s="40" t="str">
        <f>IF(Q58="","","-")</f>
        <v/>
      </c>
      <c r="S58" s="301" t="str">
        <f>IF(U55="","",U55)</f>
        <v/>
      </c>
      <c r="T58" s="472" t="str">
        <f>IF(V55="","",V55)</f>
        <v/>
      </c>
      <c r="U58" s="473"/>
      <c r="V58" s="474"/>
      <c r="W58" s="474"/>
      <c r="X58" s="536"/>
      <c r="Y58" s="4">
        <f>AD57</f>
        <v>0</v>
      </c>
      <c r="Z58" s="3" t="s">
        <v>10</v>
      </c>
      <c r="AA58" s="3">
        <f>AE57</f>
        <v>4</v>
      </c>
      <c r="AB58" s="2" t="s">
        <v>7</v>
      </c>
      <c r="AC58" s="88"/>
      <c r="AD58" s="205"/>
      <c r="AE58" s="206"/>
      <c r="AF58" s="216"/>
      <c r="AG58" s="217"/>
      <c r="AH58" s="210"/>
      <c r="AI58" s="206"/>
      <c r="AJ58" s="206"/>
      <c r="AK58" s="210"/>
      <c r="AL58" s="179"/>
      <c r="AM58" s="177"/>
      <c r="AW58" s="109"/>
      <c r="AX58" s="109"/>
      <c r="AY58" s="109"/>
      <c r="AZ58" s="109"/>
      <c r="BA58" s="109"/>
      <c r="BB58" s="109"/>
      <c r="BC58" s="109"/>
      <c r="BD58" s="109"/>
      <c r="BE58" s="109"/>
      <c r="BF58" s="109"/>
      <c r="BG58" s="109"/>
      <c r="BH58" s="109"/>
      <c r="BI58" s="109"/>
      <c r="BJ58" s="109"/>
      <c r="BK58" s="109"/>
      <c r="BL58" s="109"/>
      <c r="BM58" s="109"/>
    </row>
    <row r="59" spans="3:65" ht="10.95" customHeight="1" x14ac:dyDescent="0.2">
      <c r="C59" s="160"/>
      <c r="D59" s="160"/>
      <c r="E59" s="160"/>
      <c r="F59" s="160"/>
      <c r="G59" s="160"/>
      <c r="H59" s="160"/>
      <c r="I59" s="160"/>
      <c r="J59" s="160"/>
      <c r="K59" s="160"/>
      <c r="L59" s="160"/>
      <c r="M59" s="160"/>
      <c r="N59" s="160"/>
      <c r="O59" s="160"/>
      <c r="P59" s="160"/>
      <c r="Q59" s="160"/>
      <c r="R59" s="160"/>
      <c r="S59" s="160"/>
      <c r="T59" s="160"/>
      <c r="U59" s="110"/>
      <c r="V59" s="110"/>
      <c r="W59" s="110"/>
      <c r="X59" s="110"/>
      <c r="Y59" s="110"/>
      <c r="Z59" s="110"/>
      <c r="AA59" s="110"/>
      <c r="AW59" s="109"/>
      <c r="AX59" s="109"/>
      <c r="AY59" s="109"/>
      <c r="AZ59" s="109"/>
      <c r="BA59" s="109"/>
      <c r="BB59" s="109"/>
      <c r="BC59" s="109"/>
      <c r="BD59" s="109"/>
      <c r="BE59" s="109"/>
      <c r="BF59" s="109"/>
      <c r="BG59" s="109"/>
      <c r="BH59" s="109"/>
      <c r="BI59" s="109"/>
      <c r="BJ59" s="109"/>
      <c r="BK59" s="109"/>
      <c r="BL59" s="109"/>
      <c r="BM59" s="109"/>
    </row>
    <row r="60" spans="3:65" ht="10.95" customHeight="1" x14ac:dyDescent="0.2">
      <c r="C60" s="160"/>
      <c r="D60" s="160"/>
      <c r="E60" s="160"/>
      <c r="F60" s="160"/>
      <c r="G60" s="160"/>
      <c r="H60" s="160"/>
      <c r="I60" s="160"/>
      <c r="J60" s="160"/>
      <c r="K60" s="160"/>
      <c r="L60" s="160"/>
      <c r="M60" s="160"/>
      <c r="N60" s="160"/>
      <c r="O60" s="160"/>
      <c r="P60" s="160"/>
      <c r="Q60" s="160"/>
      <c r="R60" s="160"/>
      <c r="S60" s="160"/>
      <c r="T60" s="160"/>
      <c r="U60" s="110"/>
      <c r="V60" s="110"/>
      <c r="W60" s="110"/>
      <c r="X60" s="110"/>
      <c r="Y60" s="110"/>
      <c r="Z60" s="110"/>
      <c r="AA60" s="110"/>
      <c r="AW60" s="109"/>
      <c r="AX60" s="109"/>
      <c r="AY60" s="109"/>
      <c r="AZ60" s="109"/>
      <c r="BA60" s="109"/>
      <c r="BB60" s="109"/>
      <c r="BC60" s="109"/>
      <c r="BD60" s="109"/>
      <c r="BE60" s="109"/>
      <c r="BF60" s="109"/>
      <c r="BG60" s="109"/>
      <c r="BH60" s="109"/>
      <c r="BI60" s="109"/>
      <c r="BJ60" s="109"/>
      <c r="BK60" s="109"/>
      <c r="BL60" s="109"/>
      <c r="BM60" s="109"/>
    </row>
    <row r="61" spans="3:65" ht="16.05" customHeight="1" thickBot="1" x14ac:dyDescent="0.25">
      <c r="C61" s="527" t="s">
        <v>23</v>
      </c>
      <c r="D61" s="314" t="str">
        <f>C26</f>
        <v>矢野司</v>
      </c>
      <c r="E61" s="562" t="str">
        <f>D26</f>
        <v>TEAMBLOWIN</v>
      </c>
      <c r="F61" s="563"/>
      <c r="G61" s="563"/>
      <c r="H61" s="563"/>
      <c r="I61" s="563"/>
      <c r="J61" s="563"/>
      <c r="K61" s="564"/>
      <c r="L61" s="126"/>
      <c r="M61" s="126"/>
      <c r="N61" s="126"/>
      <c r="O61" s="126"/>
      <c r="P61" s="126"/>
      <c r="Q61" s="126"/>
      <c r="R61" s="126"/>
      <c r="S61" s="113"/>
      <c r="T61" s="113"/>
      <c r="U61" s="113"/>
      <c r="V61" s="113"/>
      <c r="W61" s="113"/>
      <c r="X61" s="113"/>
      <c r="Y61" s="113"/>
      <c r="Z61" s="113"/>
      <c r="AA61" s="113"/>
      <c r="AB61" s="113"/>
      <c r="AC61" s="113"/>
      <c r="AD61" s="113"/>
      <c r="AI61" s="110"/>
      <c r="AJ61" s="110"/>
      <c r="AK61" s="110"/>
      <c r="AL61" s="110"/>
      <c r="AM61" s="110"/>
      <c r="AN61" s="110"/>
      <c r="AO61" s="110"/>
      <c r="AP61" s="110"/>
      <c r="AQ61" s="110"/>
      <c r="AR61" s="110"/>
      <c r="AS61" s="110"/>
      <c r="AT61" s="110"/>
      <c r="AU61" s="110"/>
      <c r="AV61" s="110"/>
      <c r="BA61" s="109"/>
      <c r="BB61" s="109"/>
      <c r="BC61" s="109"/>
      <c r="BD61" s="109"/>
      <c r="BE61" s="109"/>
      <c r="BF61" s="109"/>
      <c r="BG61" s="109"/>
      <c r="BH61" s="109"/>
      <c r="BI61" s="109"/>
      <c r="BJ61" s="109"/>
      <c r="BK61" s="109"/>
      <c r="BL61" s="109"/>
      <c r="BM61" s="109"/>
    </row>
    <row r="62" spans="3:65" ht="16.05" customHeight="1" thickTop="1" thickBot="1" x14ac:dyDescent="0.25">
      <c r="C62" s="519"/>
      <c r="D62" s="315" t="str">
        <f>C27</f>
        <v>倉本梨香</v>
      </c>
      <c r="E62" s="556" t="str">
        <f>D27</f>
        <v>TEAMBLOWIN</v>
      </c>
      <c r="F62" s="557"/>
      <c r="G62" s="557"/>
      <c r="H62" s="557"/>
      <c r="I62" s="557"/>
      <c r="J62" s="557"/>
      <c r="K62" s="558"/>
      <c r="L62" s="341">
        <v>13</v>
      </c>
      <c r="M62" s="342">
        <v>21</v>
      </c>
      <c r="N62" s="343">
        <v>21</v>
      </c>
      <c r="O62" s="108"/>
      <c r="P62" s="108"/>
      <c r="Q62" s="127"/>
      <c r="R62" s="126"/>
      <c r="S62" s="113"/>
      <c r="T62" s="113"/>
      <c r="U62" s="113"/>
      <c r="V62" s="113"/>
      <c r="W62" s="113"/>
      <c r="X62" s="113"/>
      <c r="Y62" s="113"/>
      <c r="Z62" s="113"/>
      <c r="AA62" s="113"/>
      <c r="AB62" s="113"/>
      <c r="AC62" s="113"/>
      <c r="AD62" s="113"/>
      <c r="AI62" s="114"/>
      <c r="AJ62" s="114"/>
      <c r="AK62" s="114"/>
      <c r="AL62" s="114"/>
      <c r="AM62" s="115"/>
      <c r="AN62" s="119"/>
      <c r="AO62" s="119"/>
      <c r="AP62" s="119"/>
      <c r="AQ62" s="118"/>
      <c r="AR62" s="118"/>
      <c r="AS62" s="118"/>
      <c r="AT62" s="118"/>
      <c r="AU62" s="142"/>
      <c r="AV62" s="142"/>
      <c r="AW62" s="142"/>
      <c r="AX62" s="142"/>
      <c r="AY62" s="142"/>
      <c r="AZ62" s="142"/>
      <c r="BA62" s="142"/>
      <c r="BB62" s="142"/>
      <c r="BC62" s="142"/>
      <c r="BE62" s="109"/>
      <c r="BF62" s="109"/>
      <c r="BG62" s="109"/>
      <c r="BH62" s="109"/>
      <c r="BI62" s="109"/>
      <c r="BJ62" s="109"/>
      <c r="BK62" s="109"/>
      <c r="BL62" s="109"/>
      <c r="BM62" s="109"/>
    </row>
    <row r="63" spans="3:65" ht="16.05" customHeight="1" thickTop="1" x14ac:dyDescent="0.2">
      <c r="C63" s="518" t="s">
        <v>22</v>
      </c>
      <c r="D63" s="316" t="str">
        <f>C53</f>
        <v>伊藤洸弥</v>
      </c>
      <c r="E63" s="553" t="str">
        <f>D53</f>
        <v>TEAMBLOWIN</v>
      </c>
      <c r="F63" s="554"/>
      <c r="G63" s="554"/>
      <c r="H63" s="554"/>
      <c r="I63" s="554"/>
      <c r="J63" s="554"/>
      <c r="K63" s="555"/>
      <c r="L63" s="323">
        <v>21</v>
      </c>
      <c r="M63" s="324">
        <v>12</v>
      </c>
      <c r="N63" s="329">
        <v>14</v>
      </c>
      <c r="O63" s="330"/>
      <c r="P63" s="331"/>
      <c r="Q63" s="131"/>
      <c r="R63" s="126"/>
      <c r="S63" s="136" t="s">
        <v>11</v>
      </c>
      <c r="T63" s="116"/>
      <c r="U63" s="110"/>
      <c r="V63" s="110"/>
      <c r="W63" s="110"/>
      <c r="X63" s="110"/>
      <c r="Y63" s="110"/>
      <c r="Z63" s="135"/>
      <c r="AA63" s="135"/>
      <c r="AB63" s="135"/>
      <c r="AC63" s="135"/>
      <c r="AD63" s="135"/>
      <c r="AE63" s="135"/>
      <c r="AF63" s="135"/>
      <c r="AG63" s="135"/>
      <c r="AH63" s="135"/>
      <c r="AK63" s="142"/>
      <c r="AL63" s="142"/>
      <c r="AW63" s="109"/>
      <c r="AX63" s="109"/>
      <c r="AY63" s="109"/>
      <c r="AZ63" s="109"/>
      <c r="BA63" s="109"/>
      <c r="BB63" s="109"/>
      <c r="BC63" s="109"/>
      <c r="BD63" s="109"/>
      <c r="BE63" s="109"/>
      <c r="BF63" s="109"/>
      <c r="BG63" s="109"/>
      <c r="BH63" s="109"/>
      <c r="BI63" s="109"/>
      <c r="BJ63" s="109"/>
      <c r="BK63" s="109"/>
      <c r="BL63" s="109"/>
      <c r="BM63" s="109"/>
    </row>
    <row r="64" spans="3:65" ht="16.05" customHeight="1" thickBot="1" x14ac:dyDescent="0.25">
      <c r="C64" s="519"/>
      <c r="D64" s="315" t="str">
        <f>C54</f>
        <v>粟井美鈴</v>
      </c>
      <c r="E64" s="556" t="str">
        <f>D54</f>
        <v>TEAMBLOWIN</v>
      </c>
      <c r="F64" s="557"/>
      <c r="G64" s="557"/>
      <c r="H64" s="557"/>
      <c r="I64" s="557"/>
      <c r="J64" s="557"/>
      <c r="K64" s="558"/>
      <c r="L64" s="108"/>
      <c r="M64" s="332"/>
      <c r="N64" s="333"/>
      <c r="O64" s="333">
        <v>17</v>
      </c>
      <c r="P64" s="334">
        <v>18</v>
      </c>
      <c r="Q64" s="131"/>
      <c r="R64" s="126"/>
      <c r="S64" s="386" t="str">
        <f>D67</f>
        <v>加地龍太</v>
      </c>
      <c r="T64" s="387"/>
      <c r="U64" s="387"/>
      <c r="V64" s="387"/>
      <c r="W64" s="387"/>
      <c r="X64" s="387"/>
      <c r="Y64" s="387"/>
      <c r="Z64" s="388" t="str">
        <f>E67</f>
        <v>TEAMBLOWIN</v>
      </c>
      <c r="AA64" s="387"/>
      <c r="AB64" s="387"/>
      <c r="AC64" s="387"/>
      <c r="AD64" s="387"/>
      <c r="AE64" s="387"/>
      <c r="AF64" s="389"/>
      <c r="AG64" s="117"/>
      <c r="AJ64" s="142"/>
      <c r="AK64" s="142"/>
      <c r="AL64" s="142"/>
      <c r="AM64" s="142"/>
      <c r="AN64" s="142"/>
      <c r="AO64" s="142"/>
      <c r="AP64" s="142"/>
      <c r="AQ64" s="142"/>
      <c r="AR64" s="142"/>
      <c r="AS64" s="142"/>
      <c r="AT64" s="142"/>
      <c r="AU64" s="110"/>
      <c r="AV64" s="110"/>
      <c r="AY64" s="109"/>
      <c r="AZ64" s="109"/>
      <c r="BA64" s="109"/>
      <c r="BB64" s="109"/>
      <c r="BC64" s="109"/>
      <c r="BD64" s="109"/>
      <c r="BE64" s="109"/>
      <c r="BF64" s="109"/>
      <c r="BG64" s="109"/>
      <c r="BH64" s="109"/>
      <c r="BI64" s="109"/>
      <c r="BJ64" s="109"/>
      <c r="BK64" s="109"/>
      <c r="BL64" s="109"/>
      <c r="BM64" s="109"/>
    </row>
    <row r="65" spans="1:65" ht="16.05" customHeight="1" thickTop="1" x14ac:dyDescent="0.2">
      <c r="C65" s="518" t="s">
        <v>21</v>
      </c>
      <c r="D65" s="317" t="str">
        <f>C35</f>
        <v>内田大登</v>
      </c>
      <c r="E65" s="544" t="str">
        <f>D35</f>
        <v>TEAMBLOWIN</v>
      </c>
      <c r="F65" s="545"/>
      <c r="G65" s="545"/>
      <c r="H65" s="545"/>
      <c r="I65" s="545"/>
      <c r="J65" s="545"/>
      <c r="K65" s="546"/>
      <c r="L65" s="108"/>
      <c r="M65" s="332"/>
      <c r="N65" s="333"/>
      <c r="O65" s="333">
        <v>21</v>
      </c>
      <c r="P65" s="347">
        <v>21</v>
      </c>
      <c r="Q65" s="350"/>
      <c r="R65" s="351"/>
      <c r="S65" s="382" t="str">
        <f>D68</f>
        <v>鈴木慎也</v>
      </c>
      <c r="T65" s="383"/>
      <c r="U65" s="383"/>
      <c r="V65" s="383"/>
      <c r="W65" s="383"/>
      <c r="X65" s="383"/>
      <c r="Y65" s="383"/>
      <c r="Z65" s="384" t="str">
        <f>E68</f>
        <v>TEAMBLOWIN</v>
      </c>
      <c r="AA65" s="383"/>
      <c r="AB65" s="383"/>
      <c r="AC65" s="383"/>
      <c r="AD65" s="383"/>
      <c r="AE65" s="383"/>
      <c r="AF65" s="385"/>
      <c r="AG65" s="132"/>
      <c r="AJ65" s="110"/>
      <c r="AK65" s="110"/>
      <c r="AL65" s="110"/>
      <c r="AM65" s="110"/>
      <c r="AN65" s="110"/>
      <c r="AO65" s="110"/>
      <c r="AP65" s="110"/>
      <c r="AQ65" s="110"/>
      <c r="AR65" s="110"/>
      <c r="AS65" s="110"/>
      <c r="AT65" s="110"/>
      <c r="AU65" s="110"/>
      <c r="AV65" s="110"/>
      <c r="AY65" s="109"/>
      <c r="AZ65" s="109"/>
      <c r="BA65" s="109"/>
      <c r="BB65" s="109"/>
      <c r="BC65" s="109"/>
      <c r="BD65" s="109"/>
      <c r="BE65" s="109"/>
      <c r="BF65" s="109"/>
      <c r="BG65" s="109"/>
      <c r="BH65" s="109"/>
      <c r="BI65" s="109"/>
      <c r="BJ65" s="109"/>
      <c r="BK65" s="109"/>
      <c r="BL65" s="109"/>
      <c r="BM65" s="109"/>
    </row>
    <row r="66" spans="1:65" ht="16.05" customHeight="1" thickBot="1" x14ac:dyDescent="0.25">
      <c r="C66" s="519"/>
      <c r="D66" s="318" t="str">
        <f>C36</f>
        <v>伊丹慎一郎</v>
      </c>
      <c r="E66" s="559" t="str">
        <f>D36</f>
        <v>TEAMBLOWIN</v>
      </c>
      <c r="F66" s="560"/>
      <c r="G66" s="560"/>
      <c r="H66" s="560"/>
      <c r="I66" s="560"/>
      <c r="J66" s="560"/>
      <c r="K66" s="561"/>
      <c r="L66" s="320">
        <v>17</v>
      </c>
      <c r="M66" s="321">
        <v>16</v>
      </c>
      <c r="N66" s="322"/>
      <c r="O66" s="348"/>
      <c r="P66" s="349"/>
      <c r="Q66" s="127"/>
      <c r="R66" s="126"/>
      <c r="S66" s="130" t="s">
        <v>12</v>
      </c>
      <c r="T66" s="130"/>
      <c r="U66" s="130"/>
      <c r="V66" s="130"/>
      <c r="W66" s="130"/>
      <c r="X66" s="130"/>
      <c r="Y66" s="130"/>
      <c r="Z66" s="130"/>
      <c r="AA66" s="130"/>
      <c r="AB66" s="130"/>
      <c r="AC66" s="130"/>
      <c r="AD66" s="130"/>
      <c r="AE66" s="130"/>
      <c r="AF66" s="130"/>
      <c r="AG66" s="129"/>
      <c r="AK66" s="110"/>
      <c r="AL66" s="110"/>
      <c r="AM66" s="110"/>
      <c r="AN66" s="110"/>
      <c r="AO66" s="110"/>
      <c r="AP66" s="110"/>
      <c r="AQ66" s="110"/>
      <c r="AR66" s="110"/>
      <c r="AS66" s="110"/>
      <c r="AT66" s="110"/>
      <c r="AU66" s="110"/>
      <c r="AV66" s="110"/>
      <c r="AY66" s="109"/>
      <c r="AZ66" s="109"/>
      <c r="BA66" s="109"/>
      <c r="BB66" s="109"/>
      <c r="BC66" s="109"/>
      <c r="BD66" s="109"/>
      <c r="BE66" s="109"/>
      <c r="BF66" s="109"/>
      <c r="BG66" s="109"/>
      <c r="BH66" s="109"/>
      <c r="BI66" s="109"/>
      <c r="BJ66" s="109"/>
      <c r="BK66" s="109"/>
      <c r="BL66" s="109"/>
      <c r="BM66" s="109"/>
    </row>
    <row r="67" spans="1:65" ht="16.05" customHeight="1" thickTop="1" thickBot="1" x14ac:dyDescent="0.25">
      <c r="C67" s="518" t="s">
        <v>20</v>
      </c>
      <c r="D67" s="317" t="str">
        <f>C44</f>
        <v>加地龍太</v>
      </c>
      <c r="E67" s="544" t="str">
        <f>D44</f>
        <v>TEAMBLOWIN</v>
      </c>
      <c r="F67" s="545"/>
      <c r="G67" s="545"/>
      <c r="H67" s="545"/>
      <c r="I67" s="545"/>
      <c r="J67" s="545"/>
      <c r="K67" s="546"/>
      <c r="L67" s="344">
        <v>21</v>
      </c>
      <c r="M67" s="345">
        <v>21</v>
      </c>
      <c r="N67" s="346"/>
      <c r="O67" s="108"/>
      <c r="P67" s="108"/>
      <c r="Q67" s="127"/>
      <c r="R67" s="126"/>
      <c r="S67" s="386" t="str">
        <f>D61</f>
        <v>矢野司</v>
      </c>
      <c r="T67" s="387"/>
      <c r="U67" s="387"/>
      <c r="V67" s="387"/>
      <c r="W67" s="387"/>
      <c r="X67" s="387"/>
      <c r="Y67" s="387"/>
      <c r="Z67" s="388" t="str">
        <f>E61</f>
        <v>TEAMBLOWIN</v>
      </c>
      <c r="AA67" s="387"/>
      <c r="AB67" s="387"/>
      <c r="AC67" s="387"/>
      <c r="AD67" s="387"/>
      <c r="AE67" s="387"/>
      <c r="AF67" s="389"/>
      <c r="AG67" s="125"/>
      <c r="AJ67" s="135"/>
      <c r="AK67" s="135"/>
      <c r="AL67" s="110"/>
      <c r="AM67" s="110"/>
      <c r="AN67" s="110"/>
      <c r="AO67" s="110"/>
      <c r="AP67" s="110"/>
      <c r="AQ67" s="110"/>
      <c r="AR67" s="110"/>
      <c r="AS67" s="110"/>
      <c r="AT67" s="110"/>
      <c r="AU67" s="110"/>
      <c r="AV67" s="110"/>
      <c r="AY67" s="109"/>
      <c r="AZ67" s="109"/>
      <c r="BA67" s="109"/>
      <c r="BB67" s="109"/>
      <c r="BC67" s="109"/>
      <c r="BD67" s="109"/>
      <c r="BE67" s="109"/>
      <c r="BF67" s="109"/>
      <c r="BG67" s="109"/>
      <c r="BH67" s="109"/>
      <c r="BI67" s="109"/>
      <c r="BJ67" s="109"/>
      <c r="BK67" s="109"/>
      <c r="BL67" s="109"/>
      <c r="BM67" s="109"/>
    </row>
    <row r="68" spans="1:65" ht="16.05" customHeight="1" thickTop="1" x14ac:dyDescent="0.2">
      <c r="C68" s="526"/>
      <c r="D68" s="319" t="str">
        <f>C45</f>
        <v>鈴木慎也</v>
      </c>
      <c r="E68" s="550" t="str">
        <f>D45</f>
        <v>TEAMBLOWIN</v>
      </c>
      <c r="F68" s="551"/>
      <c r="G68" s="551"/>
      <c r="H68" s="551"/>
      <c r="I68" s="551"/>
      <c r="J68" s="551"/>
      <c r="K68" s="552"/>
      <c r="L68" s="127"/>
      <c r="M68" s="127"/>
      <c r="N68" s="127"/>
      <c r="O68" s="127"/>
      <c r="P68" s="127"/>
      <c r="Q68" s="126"/>
      <c r="R68" s="126"/>
      <c r="S68" s="382" t="str">
        <f>D62</f>
        <v>倉本梨香</v>
      </c>
      <c r="T68" s="383"/>
      <c r="U68" s="383"/>
      <c r="V68" s="383"/>
      <c r="W68" s="383"/>
      <c r="X68" s="383"/>
      <c r="Y68" s="383"/>
      <c r="Z68" s="384" t="str">
        <f>E62</f>
        <v>TEAMBLOWIN</v>
      </c>
      <c r="AA68" s="383"/>
      <c r="AB68" s="383"/>
      <c r="AC68" s="383"/>
      <c r="AD68" s="383"/>
      <c r="AE68" s="383"/>
      <c r="AF68" s="385"/>
      <c r="AG68" s="125"/>
      <c r="AJ68" s="110"/>
      <c r="AK68" s="110"/>
      <c r="AL68" s="110"/>
      <c r="AM68" s="110"/>
      <c r="AN68" s="110"/>
      <c r="AO68" s="110"/>
      <c r="AP68" s="110"/>
      <c r="AQ68" s="110"/>
      <c r="AR68" s="110"/>
      <c r="AS68" s="110"/>
      <c r="AT68" s="110"/>
      <c r="AU68" s="110"/>
      <c r="AV68" s="110"/>
      <c r="AY68" s="109"/>
      <c r="AZ68" s="109"/>
      <c r="BA68" s="109"/>
      <c r="BB68" s="109"/>
      <c r="BC68" s="109"/>
      <c r="BD68" s="109"/>
      <c r="BE68" s="109"/>
      <c r="BF68" s="109"/>
      <c r="BG68" s="109"/>
      <c r="BH68" s="109"/>
      <c r="BI68" s="109"/>
      <c r="BJ68" s="109"/>
      <c r="BK68" s="109"/>
      <c r="BL68" s="109"/>
      <c r="BM68" s="109"/>
    </row>
    <row r="69" spans="1:65" ht="13.05" customHeight="1" x14ac:dyDescent="0.2">
      <c r="AF69" s="110"/>
      <c r="AG69" s="110"/>
      <c r="AH69" s="110"/>
      <c r="AI69" s="110"/>
      <c r="AJ69" s="110"/>
      <c r="AK69" s="110"/>
      <c r="AL69" s="110"/>
      <c r="AM69" s="110"/>
      <c r="AN69" s="110"/>
      <c r="AO69" s="110"/>
      <c r="AP69" s="110"/>
      <c r="AQ69" s="110"/>
      <c r="AR69" s="110"/>
      <c r="AS69" s="110"/>
      <c r="AT69" s="110"/>
      <c r="AW69" s="109"/>
      <c r="AX69" s="109"/>
      <c r="AY69" s="109"/>
      <c r="AZ69" s="109"/>
      <c r="BA69" s="109"/>
      <c r="BB69" s="109"/>
      <c r="BC69" s="109"/>
      <c r="BD69" s="109"/>
      <c r="BE69" s="109"/>
      <c r="BF69" s="109"/>
      <c r="BG69" s="109"/>
      <c r="BH69" s="109"/>
      <c r="BI69" s="109"/>
      <c r="BJ69" s="109"/>
      <c r="BK69" s="109"/>
      <c r="BL69" s="109"/>
      <c r="BM69" s="109"/>
    </row>
    <row r="70" spans="1:65" ht="13.05" customHeight="1" x14ac:dyDescent="0.2">
      <c r="AF70" s="110"/>
      <c r="AG70" s="110"/>
      <c r="AH70" s="110"/>
      <c r="AI70" s="110"/>
      <c r="AJ70" s="110"/>
      <c r="AK70" s="110"/>
      <c r="AL70" s="110"/>
      <c r="AM70" s="110"/>
      <c r="AN70" s="110"/>
      <c r="AO70" s="110"/>
      <c r="AP70" s="110"/>
      <c r="AQ70" s="110"/>
      <c r="AR70" s="110"/>
      <c r="AS70" s="110"/>
      <c r="AT70" s="110"/>
      <c r="AW70" s="109"/>
      <c r="AX70" s="109"/>
      <c r="AY70" s="109"/>
      <c r="AZ70" s="109"/>
      <c r="BA70" s="109"/>
      <c r="BB70" s="109"/>
      <c r="BC70" s="109"/>
      <c r="BD70" s="109"/>
      <c r="BE70" s="109"/>
      <c r="BF70" s="109"/>
      <c r="BG70" s="109"/>
      <c r="BH70" s="109"/>
      <c r="BI70" s="109"/>
      <c r="BJ70" s="109"/>
      <c r="BK70" s="109"/>
      <c r="BL70" s="109"/>
      <c r="BM70" s="109"/>
    </row>
    <row r="71" spans="1:65" ht="13.05" customHeight="1" x14ac:dyDescent="0.2">
      <c r="AF71" s="110"/>
      <c r="AG71" s="110"/>
      <c r="AH71" s="110"/>
      <c r="AI71" s="110"/>
      <c r="AJ71" s="110"/>
      <c r="AK71" s="110"/>
      <c r="AL71" s="110"/>
      <c r="AM71" s="110"/>
      <c r="AN71" s="110"/>
      <c r="AO71" s="110"/>
      <c r="AP71" s="110"/>
      <c r="AQ71" s="110"/>
      <c r="AR71" s="110"/>
      <c r="AS71" s="110"/>
      <c r="AT71" s="110"/>
      <c r="AW71" s="109"/>
      <c r="AX71" s="109"/>
      <c r="AY71" s="109"/>
      <c r="AZ71" s="109"/>
      <c r="BA71" s="109"/>
      <c r="BB71" s="109"/>
      <c r="BC71" s="109"/>
      <c r="BD71" s="109"/>
      <c r="BE71" s="109"/>
      <c r="BF71" s="109"/>
      <c r="BG71" s="109"/>
      <c r="BH71" s="109"/>
      <c r="BI71" s="109"/>
      <c r="BJ71" s="109"/>
      <c r="BK71" s="109"/>
      <c r="BL71" s="109"/>
      <c r="BM71" s="109"/>
    </row>
    <row r="72" spans="1:65" ht="12" customHeight="1" thickBot="1" x14ac:dyDescent="0.25">
      <c r="C72" s="123"/>
      <c r="D72" s="122"/>
      <c r="E72" s="121"/>
      <c r="F72" s="144"/>
      <c r="G72" s="121"/>
      <c r="H72" s="121"/>
      <c r="I72" s="121"/>
      <c r="J72" s="144"/>
      <c r="K72" s="121"/>
      <c r="L72" s="121"/>
      <c r="M72" s="121"/>
      <c r="N72" s="144"/>
      <c r="O72" s="121"/>
      <c r="P72" s="121"/>
      <c r="Q72" s="121"/>
      <c r="R72" s="121"/>
      <c r="S72" s="121"/>
      <c r="T72" s="121"/>
      <c r="U72" s="111"/>
      <c r="V72" s="111"/>
      <c r="W72" s="111"/>
      <c r="X72" s="111"/>
      <c r="Y72" s="143"/>
      <c r="Z72" s="143"/>
      <c r="AA72" s="111"/>
      <c r="BH72" s="109"/>
      <c r="BI72" s="109"/>
      <c r="BJ72" s="109"/>
      <c r="BK72" s="109"/>
      <c r="BL72" s="109"/>
      <c r="BM72" s="109"/>
    </row>
    <row r="73" spans="1:65" ht="12" customHeight="1" x14ac:dyDescent="0.2">
      <c r="A73" s="124"/>
      <c r="B73" s="124"/>
      <c r="C73" s="141"/>
      <c r="D73" s="140"/>
      <c r="E73" s="140"/>
      <c r="F73" s="140"/>
      <c r="G73" s="140"/>
      <c r="H73" s="140"/>
      <c r="I73" s="139"/>
      <c r="J73" s="139"/>
      <c r="K73" s="139"/>
      <c r="L73" s="139"/>
      <c r="M73" s="139"/>
      <c r="N73" s="139"/>
      <c r="O73" s="139"/>
      <c r="P73" s="139"/>
      <c r="Q73" s="139"/>
      <c r="R73" s="139"/>
      <c r="S73" s="138"/>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BH73" s="109"/>
      <c r="BI73" s="109"/>
      <c r="BJ73" s="109"/>
      <c r="BK73" s="109"/>
      <c r="BL73" s="109"/>
      <c r="BM73" s="109"/>
    </row>
    <row r="74" spans="1:65" ht="30" x14ac:dyDescent="0.2">
      <c r="B74" s="110"/>
      <c r="C74" s="427" t="s">
        <v>60</v>
      </c>
      <c r="D74" s="427"/>
      <c r="E74" s="427"/>
      <c r="F74" s="427"/>
      <c r="G74" s="427"/>
      <c r="H74" s="427"/>
      <c r="I74" s="427"/>
      <c r="J74" s="427"/>
      <c r="K74" s="427"/>
      <c r="L74" s="427"/>
      <c r="M74" s="427"/>
      <c r="N74" s="427"/>
      <c r="O74" s="427"/>
      <c r="P74" s="427"/>
      <c r="Q74" s="113"/>
      <c r="R74" s="113"/>
      <c r="S74" s="113"/>
      <c r="T74" s="113"/>
      <c r="U74" s="120" t="s">
        <v>59</v>
      </c>
      <c r="V74" s="113"/>
      <c r="W74" s="113"/>
      <c r="X74" s="113"/>
      <c r="Y74" s="110"/>
      <c r="Z74" s="110"/>
      <c r="AA74" s="110"/>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BH74" s="109"/>
      <c r="BI74" s="109"/>
      <c r="BJ74" s="109"/>
      <c r="BK74" s="109"/>
      <c r="BL74" s="109"/>
      <c r="BM74" s="109"/>
    </row>
    <row r="75" spans="1:65" ht="5.0999999999999996" customHeight="1" thickBot="1" x14ac:dyDescent="0.25">
      <c r="C75" s="115"/>
      <c r="D75" s="119"/>
      <c r="E75" s="119"/>
      <c r="F75" s="119"/>
      <c r="G75" s="119"/>
      <c r="H75" s="119"/>
      <c r="I75" s="118"/>
      <c r="J75" s="118"/>
      <c r="K75" s="118"/>
      <c r="L75" s="118"/>
      <c r="M75" s="118"/>
      <c r="N75" s="118"/>
      <c r="O75" s="118"/>
      <c r="P75" s="118"/>
      <c r="Q75" s="118"/>
      <c r="R75" s="118"/>
      <c r="S75" s="117"/>
      <c r="T75" s="117"/>
      <c r="U75" s="117"/>
      <c r="V75" s="117"/>
      <c r="W75" s="117"/>
      <c r="X75" s="116"/>
      <c r="Y75" s="115"/>
      <c r="Z75" s="115"/>
      <c r="AA75" s="115"/>
      <c r="AB75" s="115"/>
      <c r="AC75" s="115"/>
      <c r="AD75" s="115"/>
      <c r="AE75" s="115"/>
      <c r="AF75" s="115"/>
      <c r="AG75" s="115"/>
      <c r="BH75" s="109"/>
      <c r="BI75" s="109"/>
      <c r="BJ75" s="109"/>
      <c r="BK75" s="109"/>
      <c r="BL75" s="109"/>
      <c r="BM75" s="109"/>
    </row>
    <row r="76" spans="1:65" ht="12" customHeight="1" x14ac:dyDescent="0.15">
      <c r="C76" s="428" t="s">
        <v>48</v>
      </c>
      <c r="D76" s="429"/>
      <c r="E76" s="432" t="str">
        <f>C78</f>
        <v>大西政義</v>
      </c>
      <c r="F76" s="433"/>
      <c r="G76" s="433"/>
      <c r="H76" s="434"/>
      <c r="I76" s="435" t="str">
        <f>C81</f>
        <v>梶田季桜</v>
      </c>
      <c r="J76" s="433"/>
      <c r="K76" s="433"/>
      <c r="L76" s="434"/>
      <c r="M76" s="435" t="str">
        <f>C84</f>
        <v>花岡翔也</v>
      </c>
      <c r="N76" s="433"/>
      <c r="O76" s="433"/>
      <c r="P76" s="434"/>
      <c r="Q76" s="435" t="str">
        <f>C87</f>
        <v>池内義幸</v>
      </c>
      <c r="R76" s="433"/>
      <c r="S76" s="433"/>
      <c r="T76" s="434"/>
      <c r="U76" s="547" t="str">
        <f>C90</f>
        <v>白川律稀</v>
      </c>
      <c r="V76" s="548"/>
      <c r="W76" s="548"/>
      <c r="X76" s="549"/>
      <c r="Y76" s="435" t="str">
        <f>C93</f>
        <v>西村綾斗</v>
      </c>
      <c r="Z76" s="433"/>
      <c r="AA76" s="433"/>
      <c r="AB76" s="434"/>
      <c r="AC76" s="435" t="str">
        <f>C96</f>
        <v>合田亜里砂</v>
      </c>
      <c r="AD76" s="433"/>
      <c r="AE76" s="433"/>
      <c r="AF76" s="434"/>
      <c r="AG76" s="374" t="s">
        <v>1</v>
      </c>
      <c r="AH76" s="375"/>
      <c r="AI76" s="375"/>
      <c r="AJ76" s="376"/>
      <c r="AK76" s="176"/>
      <c r="AL76" s="462" t="s">
        <v>3</v>
      </c>
      <c r="AM76" s="463"/>
      <c r="AN76" s="464" t="s">
        <v>4</v>
      </c>
      <c r="AO76" s="465"/>
      <c r="AP76" s="466"/>
      <c r="AQ76" s="220" t="s">
        <v>5</v>
      </c>
      <c r="AR76" s="221"/>
      <c r="AS76" s="222"/>
      <c r="AT76" s="238"/>
      <c r="AU76" s="238"/>
      <c r="AV76" s="111"/>
      <c r="AW76" s="111"/>
      <c r="AX76" s="111"/>
      <c r="BH76" s="109"/>
      <c r="BI76" s="109"/>
      <c r="BJ76" s="109"/>
      <c r="BK76" s="109"/>
      <c r="BL76" s="109"/>
      <c r="BM76" s="109"/>
    </row>
    <row r="77" spans="1:65" ht="12" customHeight="1" thickBot="1" x14ac:dyDescent="0.2">
      <c r="C77" s="430"/>
      <c r="D77" s="431"/>
      <c r="E77" s="485" t="str">
        <f>C79</f>
        <v>大西右恭</v>
      </c>
      <c r="F77" s="414"/>
      <c r="G77" s="414"/>
      <c r="H77" s="415"/>
      <c r="I77" s="413" t="str">
        <f>C82</f>
        <v>眞鍋瑠</v>
      </c>
      <c r="J77" s="414"/>
      <c r="K77" s="414"/>
      <c r="L77" s="415"/>
      <c r="M77" s="413" t="str">
        <f>C85</f>
        <v>石川豪城</v>
      </c>
      <c r="N77" s="414"/>
      <c r="O77" s="414"/>
      <c r="P77" s="415"/>
      <c r="Q77" s="413" t="str">
        <f>C88</f>
        <v>楠健一</v>
      </c>
      <c r="R77" s="414"/>
      <c r="S77" s="414"/>
      <c r="T77" s="415"/>
      <c r="U77" s="413" t="str">
        <f>C91</f>
        <v>安藤凌</v>
      </c>
      <c r="V77" s="414"/>
      <c r="W77" s="414"/>
      <c r="X77" s="415"/>
      <c r="Y77" s="413" t="str">
        <f>C94</f>
        <v>近藤易留々</v>
      </c>
      <c r="Z77" s="414"/>
      <c r="AA77" s="414"/>
      <c r="AB77" s="415"/>
      <c r="AC77" s="413" t="str">
        <f>C97</f>
        <v>合田義久</v>
      </c>
      <c r="AD77" s="414"/>
      <c r="AE77" s="414"/>
      <c r="AF77" s="415"/>
      <c r="AG77" s="371" t="s">
        <v>2</v>
      </c>
      <c r="AH77" s="372"/>
      <c r="AI77" s="372"/>
      <c r="AJ77" s="373"/>
      <c r="AK77" s="176"/>
      <c r="AL77" s="304" t="s">
        <v>6</v>
      </c>
      <c r="AM77" s="305" t="s">
        <v>7</v>
      </c>
      <c r="AN77" s="304" t="s">
        <v>19</v>
      </c>
      <c r="AO77" s="305" t="s">
        <v>8</v>
      </c>
      <c r="AP77" s="306" t="s">
        <v>9</v>
      </c>
      <c r="AQ77" s="305" t="s">
        <v>19</v>
      </c>
      <c r="AR77" s="305" t="s">
        <v>8</v>
      </c>
      <c r="AS77" s="306" t="s">
        <v>9</v>
      </c>
      <c r="AT77" s="239"/>
      <c r="AU77" s="239"/>
      <c r="AV77" s="111"/>
      <c r="AW77" s="111"/>
      <c r="AX77" s="111"/>
      <c r="BH77" s="109"/>
      <c r="BI77" s="109"/>
      <c r="BJ77" s="109"/>
      <c r="BK77" s="109"/>
      <c r="BL77" s="109"/>
      <c r="BM77" s="109"/>
    </row>
    <row r="78" spans="1:65" ht="12" customHeight="1" x14ac:dyDescent="0.15">
      <c r="C78" s="90" t="s">
        <v>94</v>
      </c>
      <c r="D78" s="91" t="s">
        <v>96</v>
      </c>
      <c r="E78" s="495"/>
      <c r="F78" s="496"/>
      <c r="G78" s="496"/>
      <c r="H78" s="497"/>
      <c r="I78" s="21">
        <v>11</v>
      </c>
      <c r="J78" s="10" t="str">
        <f>IF(I78="","","-")</f>
        <v>-</v>
      </c>
      <c r="K78" s="37">
        <v>15</v>
      </c>
      <c r="L78" s="390" t="str">
        <f>IF(I78&lt;&gt;"",IF(I78&gt;K78,IF(I79&gt;K79,"○",IF(I80&gt;K80,"○","×")),IF(I79&gt;K79,IF(I80&gt;K80,"○","×"),"×")),"")</f>
        <v>×</v>
      </c>
      <c r="M78" s="21">
        <v>12</v>
      </c>
      <c r="N78" s="36" t="str">
        <f t="shared" ref="N78:N83" si="10">IF(M78="","","-")</f>
        <v>-</v>
      </c>
      <c r="O78" s="35">
        <v>15</v>
      </c>
      <c r="P78" s="390" t="str">
        <f>IF(M78&lt;&gt;"",IF(M78&gt;O78,IF(M79&gt;O79,"○",IF(M80&gt;O80,"○","×")),IF(M79&gt;O79,IF(M80&gt;O80,"○","×"),"×")),"")</f>
        <v>×</v>
      </c>
      <c r="Q78" s="21">
        <v>15</v>
      </c>
      <c r="R78" s="36" t="str">
        <f t="shared" ref="R78:R86" si="11">IF(Q78="","","-")</f>
        <v>-</v>
      </c>
      <c r="S78" s="35">
        <v>10</v>
      </c>
      <c r="T78" s="390" t="str">
        <f>IF(Q78&lt;&gt;"",IF(Q78&gt;S78,IF(Q79&gt;S79,"○",IF(Q80&gt;S80,"○","×")),IF(Q79&gt;S79,IF(Q80&gt;S80,"○","×"),"×")),"")</f>
        <v>○</v>
      </c>
      <c r="U78" s="21">
        <v>12</v>
      </c>
      <c r="V78" s="36" t="str">
        <f t="shared" ref="V78:V89" si="12">IF(U78="","","-")</f>
        <v>-</v>
      </c>
      <c r="W78" s="35">
        <v>15</v>
      </c>
      <c r="X78" s="390" t="str">
        <f>IF(U78&lt;&gt;"",IF(U78&gt;W78,IF(U79&gt;W79,"○",IF(U80&gt;W80,"○","×")),IF(U79&gt;W79,IF(U80&gt;W80,"○","×"),"×")),"")</f>
        <v>×</v>
      </c>
      <c r="Y78" s="21">
        <v>15</v>
      </c>
      <c r="Z78" s="36" t="str">
        <f t="shared" ref="Z78:Z92" si="13">IF(Y78="","","-")</f>
        <v>-</v>
      </c>
      <c r="AA78" s="35">
        <v>3</v>
      </c>
      <c r="AB78" s="390" t="str">
        <f>IF(Y78&lt;&gt;"",IF(Y78&gt;AA78,IF(Y79&gt;AA79,"○",IF(Y80&gt;AA80,"○","×")),IF(Y79&gt;AA79,IF(Y80&gt;AA80,"○","×"),"×")),"")</f>
        <v>○</v>
      </c>
      <c r="AC78" s="21">
        <v>15</v>
      </c>
      <c r="AD78" s="36" t="str">
        <f t="shared" ref="AD78:AD95" si="14">IF(AC78="","","-")</f>
        <v>-</v>
      </c>
      <c r="AE78" s="35">
        <v>7</v>
      </c>
      <c r="AF78" s="426" t="str">
        <f>IF(AC78&lt;&gt;"",IF(AC78&gt;AE78,IF(AC79&gt;AE79,"○",IF(AC80&gt;AE80,"○","×")),IF(AC79&gt;AE79,IF(AC80&gt;AE80,"○","×"),"×")),"")</f>
        <v>×</v>
      </c>
      <c r="AG78" s="392">
        <f>RANK(AT79,AT79:AT97)</f>
        <v>5</v>
      </c>
      <c r="AH78" s="393"/>
      <c r="AI78" s="393"/>
      <c r="AJ78" s="394"/>
      <c r="AK78" s="176"/>
      <c r="AL78" s="223"/>
      <c r="AM78" s="224"/>
      <c r="AN78" s="225"/>
      <c r="AO78" s="226"/>
      <c r="AP78" s="227"/>
      <c r="AQ78" s="224"/>
      <c r="AR78" s="224"/>
      <c r="AS78" s="227"/>
      <c r="AT78" s="224"/>
      <c r="AU78" s="224"/>
      <c r="AV78" s="111"/>
      <c r="AW78" s="111"/>
      <c r="AX78" s="111"/>
      <c r="BH78" s="109"/>
      <c r="BI78" s="109"/>
      <c r="BJ78" s="109"/>
      <c r="BK78" s="109"/>
      <c r="BL78" s="109"/>
      <c r="BM78" s="109"/>
    </row>
    <row r="79" spans="1:65" ht="12" customHeight="1" x14ac:dyDescent="0.15">
      <c r="C79" s="90" t="s">
        <v>95</v>
      </c>
      <c r="D79" s="91" t="s">
        <v>97</v>
      </c>
      <c r="E79" s="498"/>
      <c r="F79" s="446"/>
      <c r="G79" s="446"/>
      <c r="H79" s="447"/>
      <c r="I79" s="21">
        <v>15</v>
      </c>
      <c r="J79" s="10" t="str">
        <f>IF(I79="","","-")</f>
        <v>-</v>
      </c>
      <c r="K79" s="34">
        <v>8</v>
      </c>
      <c r="L79" s="365"/>
      <c r="M79" s="21">
        <v>9</v>
      </c>
      <c r="N79" s="10" t="str">
        <f t="shared" si="10"/>
        <v>-</v>
      </c>
      <c r="O79" s="20">
        <v>15</v>
      </c>
      <c r="P79" s="365"/>
      <c r="Q79" s="21">
        <v>15</v>
      </c>
      <c r="R79" s="10" t="str">
        <f t="shared" si="11"/>
        <v>-</v>
      </c>
      <c r="S79" s="20">
        <v>6</v>
      </c>
      <c r="T79" s="365"/>
      <c r="U79" s="21">
        <v>10</v>
      </c>
      <c r="V79" s="10" t="str">
        <f t="shared" si="12"/>
        <v>-</v>
      </c>
      <c r="W79" s="20">
        <v>15</v>
      </c>
      <c r="X79" s="365"/>
      <c r="Y79" s="21">
        <v>15</v>
      </c>
      <c r="Z79" s="10" t="str">
        <f t="shared" si="13"/>
        <v>-</v>
      </c>
      <c r="AA79" s="20">
        <v>1</v>
      </c>
      <c r="AB79" s="365"/>
      <c r="AC79" s="21">
        <v>11</v>
      </c>
      <c r="AD79" s="10" t="str">
        <f t="shared" si="14"/>
        <v>-</v>
      </c>
      <c r="AE79" s="20">
        <v>15</v>
      </c>
      <c r="AF79" s="362"/>
      <c r="AG79" s="358"/>
      <c r="AH79" s="359"/>
      <c r="AI79" s="359"/>
      <c r="AJ79" s="360"/>
      <c r="AK79" s="176"/>
      <c r="AL79" s="223">
        <f>COUNTIF(E78:AF80,"○")</f>
        <v>2</v>
      </c>
      <c r="AM79" s="224">
        <f>COUNTIF(E78:AF80,"×")</f>
        <v>4</v>
      </c>
      <c r="AN79" s="225">
        <f>(IF((E78&gt;G78),1,0))+(IF((E79&gt;G79),1,0))+(IF((E80&gt;G80),1,0))+(IF((I78&gt;K78),1,0))+(IF((I79&gt;K79),1,0))+(IF((I80&gt;K80),1,0))+(IF((M78&gt;O78),1,0))+(IF((M79&gt;O79),1,0))+(IF((M80&gt;O80),1,0))+(IF((Q78&gt;S78),1,0))+(IF((Q79&gt;S79),1,0))+(IF((Q80&gt;S80),1,0))+(IF((U78&gt;W78),1,0))+(IF((U79&gt;W79),1,0))+(IF((U80&gt;W80),1,0))+(IF((Y78&gt;AA78),1,0))+(IF((Y79&gt;AA79),1,0))+(IF((Y80&gt;AA80),1,0))+(IF((AC78&gt;AE78),1,0))+(IF((AC79&gt;AE79),1,0))+(IF((AC80&gt;AE80),1,0))</f>
        <v>6</v>
      </c>
      <c r="AO79" s="226">
        <f>(IF((E78&lt;G78),1,0))+(IF((E79&lt;G79),1,0))+(IF((E80&lt;G80),1,0))+(IF((I78&lt;K78),1,0))+(IF((I79&lt;K79),1,0))+(IF((I80&lt;K80),1,0))+(IF((M78&lt;O78),1,0))+(IF((M79&lt;O79),1,0))+(IF((M80&lt;O80),1,0))+(IF((Q78&lt;S78),1,0))+(IF((Q79&lt;S79),1,0))+(IF((Q80&lt;S80),1,0))+(IF((U78&lt;W78),1,0))+(IF((U79&lt;W79),1,0))+(IF((U80&lt;W80),1,0))+(IF((Y78&lt;AA78),1,0))+(IF((Y79&lt;AA79),1,0))+(IF((Y80&lt;AA80),1,0))+(IF((AC78&lt;AE78),1,0))+(IF((AC79&lt;AE79),1,0))+(IF((AC80&lt;AE80),1,0))</f>
        <v>8</v>
      </c>
      <c r="AP79" s="227">
        <f>AN79-AO79</f>
        <v>-2</v>
      </c>
      <c r="AQ79" s="224">
        <f>SUM(E78:E80,I78:I80,M78:M80,Q78:Q80,U78:U80,Y78:Y80,AC78:AC80)</f>
        <v>176</v>
      </c>
      <c r="AR79" s="224">
        <f>SUM(G78:G80,K78:K80,O78:O80,S78:S80,W78:W80,AA78:AA80,AE78:AE80)</f>
        <v>155</v>
      </c>
      <c r="AS79" s="227">
        <f>AQ79-AR79</f>
        <v>21</v>
      </c>
      <c r="AT79" s="352">
        <f>(AL79-AM79)*1000+(AP79)*100+AS79</f>
        <v>-2179</v>
      </c>
      <c r="AU79" s="353"/>
      <c r="AV79" s="111"/>
      <c r="AW79" s="111"/>
      <c r="AX79" s="111"/>
      <c r="BH79" s="109"/>
      <c r="BI79" s="109"/>
      <c r="BJ79" s="109"/>
      <c r="BK79" s="109"/>
      <c r="BL79" s="109"/>
      <c r="BM79" s="109"/>
    </row>
    <row r="80" spans="1:65" ht="12" customHeight="1" x14ac:dyDescent="0.15">
      <c r="C80" s="92"/>
      <c r="D80" s="93"/>
      <c r="E80" s="499"/>
      <c r="F80" s="493"/>
      <c r="G80" s="493"/>
      <c r="H80" s="494"/>
      <c r="I80" s="33">
        <v>9</v>
      </c>
      <c r="J80" s="10" t="str">
        <f>IF(I80="","","-")</f>
        <v>-</v>
      </c>
      <c r="K80" s="25">
        <v>15</v>
      </c>
      <c r="L80" s="366"/>
      <c r="M80" s="27"/>
      <c r="N80" s="26" t="str">
        <f t="shared" si="10"/>
        <v/>
      </c>
      <c r="O80" s="25"/>
      <c r="P80" s="366"/>
      <c r="Q80" s="21"/>
      <c r="R80" s="10" t="str">
        <f t="shared" si="11"/>
        <v/>
      </c>
      <c r="S80" s="20"/>
      <c r="T80" s="366"/>
      <c r="U80" s="21"/>
      <c r="V80" s="10" t="str">
        <f t="shared" si="12"/>
        <v/>
      </c>
      <c r="W80" s="20"/>
      <c r="X80" s="365"/>
      <c r="Y80" s="21"/>
      <c r="Z80" s="10" t="str">
        <f t="shared" si="13"/>
        <v/>
      </c>
      <c r="AA80" s="20"/>
      <c r="AB80" s="365"/>
      <c r="AC80" s="21">
        <v>12</v>
      </c>
      <c r="AD80" s="10" t="str">
        <f t="shared" si="14"/>
        <v>-</v>
      </c>
      <c r="AE80" s="20">
        <v>15</v>
      </c>
      <c r="AF80" s="362"/>
      <c r="AG80" s="19">
        <f>AL79</f>
        <v>2</v>
      </c>
      <c r="AH80" s="18" t="s">
        <v>10</v>
      </c>
      <c r="AI80" s="18">
        <f>AM79</f>
        <v>4</v>
      </c>
      <c r="AJ80" s="17" t="s">
        <v>7</v>
      </c>
      <c r="AK80" s="176"/>
      <c r="AL80" s="223"/>
      <c r="AM80" s="224"/>
      <c r="AN80" s="225"/>
      <c r="AO80" s="226"/>
      <c r="AP80" s="227"/>
      <c r="AQ80" s="224"/>
      <c r="AR80" s="224"/>
      <c r="AS80" s="227"/>
      <c r="AT80" s="183"/>
      <c r="AU80" s="184"/>
      <c r="AV80" s="111"/>
      <c r="AW80" s="111"/>
      <c r="AX80" s="111"/>
      <c r="BH80" s="109"/>
      <c r="BI80" s="109"/>
      <c r="BJ80" s="109"/>
      <c r="BK80" s="109"/>
      <c r="BL80" s="109"/>
      <c r="BM80" s="109"/>
    </row>
    <row r="81" spans="2:65" ht="12" customHeight="1" x14ac:dyDescent="0.15">
      <c r="C81" s="90" t="s">
        <v>98</v>
      </c>
      <c r="D81" s="94" t="s">
        <v>100</v>
      </c>
      <c r="E81" s="32">
        <f>IF(K78="","",K78)</f>
        <v>15</v>
      </c>
      <c r="F81" s="10" t="str">
        <f t="shared" ref="F81:F98" si="15">IF(E81="","","-")</f>
        <v>-</v>
      </c>
      <c r="G81" s="9">
        <f>IF(I78="","",I78)</f>
        <v>11</v>
      </c>
      <c r="H81" s="475" t="str">
        <f>IF(L78="","",IF(L78="○","×",IF(L78="×","○")))</f>
        <v>○</v>
      </c>
      <c r="I81" s="442"/>
      <c r="J81" s="443"/>
      <c r="K81" s="443"/>
      <c r="L81" s="444"/>
      <c r="M81" s="31">
        <v>15</v>
      </c>
      <c r="N81" s="10" t="str">
        <f t="shared" si="10"/>
        <v>-</v>
      </c>
      <c r="O81" s="20">
        <v>10</v>
      </c>
      <c r="P81" s="364" t="str">
        <f>IF(M81&lt;&gt;"",IF(M81&gt;O81,IF(M82&gt;O82,"○",IF(M83&gt;O83,"○","×")),IF(M82&gt;O82,IF(M83&gt;O83,"○","×"),"×")),"")</f>
        <v>○</v>
      </c>
      <c r="Q81" s="23">
        <v>15</v>
      </c>
      <c r="R81" s="15" t="str">
        <f t="shared" si="11"/>
        <v>-</v>
      </c>
      <c r="S81" s="22">
        <v>10</v>
      </c>
      <c r="T81" s="364" t="str">
        <f>IF(Q81&lt;&gt;"",IF(Q81&gt;S81,IF(Q82&gt;S82,"○",IF(Q83&gt;S83,"○","×")),IF(Q82&gt;S82,IF(Q83&gt;S83,"○","×"),"×")),"")</f>
        <v>○</v>
      </c>
      <c r="U81" s="23">
        <v>10</v>
      </c>
      <c r="V81" s="15" t="str">
        <f t="shared" si="12"/>
        <v>-</v>
      </c>
      <c r="W81" s="22">
        <v>15</v>
      </c>
      <c r="X81" s="364" t="str">
        <f>IF(U81&lt;&gt;"",IF(U81&gt;W81,IF(U82&gt;W82,"○",IF(U83&gt;W83,"○","×")),IF(U82&gt;W82,IF(U83&gt;W83,"○","×"),"×")),"")</f>
        <v>×</v>
      </c>
      <c r="Y81" s="23">
        <v>15</v>
      </c>
      <c r="Z81" s="15" t="str">
        <f t="shared" si="13"/>
        <v>-</v>
      </c>
      <c r="AA81" s="22">
        <v>1</v>
      </c>
      <c r="AB81" s="364" t="str">
        <f>IF(Y81&lt;&gt;"",IF(Y81&gt;AA81,IF(Y82&gt;AA82,"○",IF(Y83&gt;AA83,"○","×")),IF(Y82&gt;AA82,IF(Y83&gt;AA83,"○","×"),"×")),"")</f>
        <v>○</v>
      </c>
      <c r="AC81" s="23">
        <v>12</v>
      </c>
      <c r="AD81" s="15" t="str">
        <f t="shared" si="14"/>
        <v>-</v>
      </c>
      <c r="AE81" s="22">
        <v>15</v>
      </c>
      <c r="AF81" s="361" t="str">
        <f>IF(AC81&lt;&gt;"",IF(AC81&gt;AE81,IF(AC82&gt;AE82,"○",IF(AC83&gt;AE83,"○","×")),IF(AC82&gt;AE82,IF(AC83&gt;AE83,"○","×"),"×")),"")</f>
        <v>×</v>
      </c>
      <c r="AG81" s="355">
        <f>RANK(AT82,AT79:AT97)</f>
        <v>4</v>
      </c>
      <c r="AH81" s="356"/>
      <c r="AI81" s="356"/>
      <c r="AJ81" s="357"/>
      <c r="AK81" s="176"/>
      <c r="AL81" s="228"/>
      <c r="AM81" s="229"/>
      <c r="AN81" s="230"/>
      <c r="AO81" s="231"/>
      <c r="AP81" s="232"/>
      <c r="AQ81" s="229"/>
      <c r="AR81" s="229"/>
      <c r="AS81" s="232"/>
      <c r="AT81" s="183"/>
      <c r="AU81" s="184"/>
      <c r="AV81" s="111"/>
      <c r="BF81" s="109"/>
      <c r="BG81" s="109"/>
      <c r="BH81" s="109"/>
      <c r="BI81" s="109"/>
      <c r="BJ81" s="109"/>
      <c r="BK81" s="109"/>
      <c r="BL81" s="109"/>
      <c r="BM81" s="109"/>
    </row>
    <row r="82" spans="2:65" ht="12" customHeight="1" x14ac:dyDescent="0.15">
      <c r="C82" s="90" t="s">
        <v>99</v>
      </c>
      <c r="D82" s="91" t="s">
        <v>100</v>
      </c>
      <c r="E82" s="12">
        <f>IF(K79="","",K79)</f>
        <v>8</v>
      </c>
      <c r="F82" s="10" t="str">
        <f t="shared" si="15"/>
        <v>-</v>
      </c>
      <c r="G82" s="9">
        <f>IF(I79="","",I79)</f>
        <v>15</v>
      </c>
      <c r="H82" s="476" t="str">
        <f>IF(J79="","",J79)</f>
        <v>-</v>
      </c>
      <c r="I82" s="445"/>
      <c r="J82" s="446"/>
      <c r="K82" s="446"/>
      <c r="L82" s="447"/>
      <c r="M82" s="31">
        <v>7</v>
      </c>
      <c r="N82" s="10" t="str">
        <f t="shared" si="10"/>
        <v>-</v>
      </c>
      <c r="O82" s="20">
        <v>15</v>
      </c>
      <c r="P82" s="365"/>
      <c r="Q82" s="21">
        <v>15</v>
      </c>
      <c r="R82" s="10" t="str">
        <f t="shared" si="11"/>
        <v>-</v>
      </c>
      <c r="S82" s="20">
        <v>7</v>
      </c>
      <c r="T82" s="365"/>
      <c r="U82" s="21">
        <v>10</v>
      </c>
      <c r="V82" s="10" t="str">
        <f t="shared" si="12"/>
        <v>-</v>
      </c>
      <c r="W82" s="20">
        <v>15</v>
      </c>
      <c r="X82" s="365"/>
      <c r="Y82" s="21">
        <v>15</v>
      </c>
      <c r="Z82" s="10" t="str">
        <f t="shared" si="13"/>
        <v>-</v>
      </c>
      <c r="AA82" s="20">
        <v>6</v>
      </c>
      <c r="AB82" s="365"/>
      <c r="AC82" s="21">
        <v>18</v>
      </c>
      <c r="AD82" s="10" t="str">
        <f t="shared" si="14"/>
        <v>-</v>
      </c>
      <c r="AE82" s="20">
        <v>16</v>
      </c>
      <c r="AF82" s="362"/>
      <c r="AG82" s="358"/>
      <c r="AH82" s="359"/>
      <c r="AI82" s="359"/>
      <c r="AJ82" s="360"/>
      <c r="AK82" s="176"/>
      <c r="AL82" s="223">
        <f>COUNTIF(E81:AF83,"○")</f>
        <v>4</v>
      </c>
      <c r="AM82" s="224">
        <f>COUNTIF(E81:AF83,"×")</f>
        <v>2</v>
      </c>
      <c r="AN82" s="225">
        <f>(IF((E81&gt;G81),1,0))+(IF((E82&gt;G82),1,0))+(IF((E83&gt;G83),1,0))+(IF((I81&gt;K81),1,0))+(IF((I82&gt;K82),1,0))+(IF((I83&gt;K83),1,0))+(IF((M81&gt;O81),1,0))+(IF((M82&gt;O82),1,0))+(IF((M83&gt;O83),1,0))+(IF((Q81&gt;S81),1,0))+(IF((Q82&gt;S82),1,0))+(IF((Q83&gt;S83),1,0))+(IF((U81&gt;W81),1,0))+(IF((U82&gt;W82),1,0))+(IF((U83&gt;W83),1,0))+(IF((Y81&gt;AA81),1,0))+(IF((Y82&gt;AA82),1,0))+(IF((Y83&gt;AA83),1,0))+(IF((AC81&gt;AE81),1,0))+(IF((AC82&gt;AE82),1,0))+(IF((AC83&gt;AE83),1,0))</f>
        <v>9</v>
      </c>
      <c r="AO82" s="226">
        <f>(IF((E81&lt;G81),1,0))+(IF((E82&lt;G82),1,0))+(IF((E83&lt;G83),1,0))+(IF((I81&lt;K81),1,0))+(IF((I82&lt;K82),1,0))+(IF((I83&lt;K83),1,0))+(IF((M81&lt;O81),1,0))+(IF((M82&lt;O82),1,0))+(IF((M83&lt;O83),1,0))+(IF((Q81&lt;S81),1,0))+(IF((Q82&lt;S82),1,0))+(IF((Q83&lt;S83),1,0))+(IF((U81&lt;W81),1,0))+(IF((U82&lt;W82),1,0))+(IF((U83&lt;W83),1,0))+(IF((Y81&lt;AA81),1,0))+(IF((Y82&lt;AA82),1,0))+(IF((Y83&lt;AA83),1,0))+(IF((AC81&lt;AE81),1,0))+(IF((AC82&lt;AE82),1,0))+(IF((AC83&lt;AE83),1,0))</f>
        <v>6</v>
      </c>
      <c r="AP82" s="227">
        <f>AN82-AO82</f>
        <v>3</v>
      </c>
      <c r="AQ82" s="224">
        <f>SUM(E81:E83,I81:I83,M81:M83,Q81:Q83,U81:U83,Y81:Y83,AC81:AC83)</f>
        <v>202</v>
      </c>
      <c r="AR82" s="224">
        <f>SUM(G81:G83,K81:K83,O81:O83,S81:S83,W81:W83,AA81:AA83,AE81:AE83)</f>
        <v>177</v>
      </c>
      <c r="AS82" s="227">
        <f>AQ82-AR82</f>
        <v>25</v>
      </c>
      <c r="AT82" s="352">
        <f>(AL82-AM82)*1000+(AP82)*100+AS82</f>
        <v>2325</v>
      </c>
      <c r="AU82" s="353"/>
      <c r="AV82" s="111"/>
      <c r="AW82" s="111"/>
      <c r="BG82" s="109"/>
      <c r="BH82" s="109"/>
      <c r="BI82" s="109"/>
      <c r="BJ82" s="109"/>
      <c r="BK82" s="109"/>
      <c r="BL82" s="109"/>
      <c r="BM82" s="109"/>
    </row>
    <row r="83" spans="2:65" ht="12" customHeight="1" x14ac:dyDescent="0.15">
      <c r="C83" s="92"/>
      <c r="D83" s="95"/>
      <c r="E83" s="24">
        <f>IF(K80="","",K80)</f>
        <v>15</v>
      </c>
      <c r="F83" s="10" t="str">
        <f t="shared" si="15"/>
        <v>-</v>
      </c>
      <c r="G83" s="30">
        <f>IF(I80="","",I80)</f>
        <v>9</v>
      </c>
      <c r="H83" s="477" t="str">
        <f>IF(J80="","",J80)</f>
        <v>-</v>
      </c>
      <c r="I83" s="492"/>
      <c r="J83" s="493"/>
      <c r="K83" s="493"/>
      <c r="L83" s="494"/>
      <c r="M83" s="29">
        <v>18</v>
      </c>
      <c r="N83" s="10" t="str">
        <f t="shared" si="10"/>
        <v>-</v>
      </c>
      <c r="O83" s="28">
        <v>16</v>
      </c>
      <c r="P83" s="366"/>
      <c r="Q83" s="27"/>
      <c r="R83" s="26" t="str">
        <f t="shared" si="11"/>
        <v/>
      </c>
      <c r="S83" s="25"/>
      <c r="T83" s="366"/>
      <c r="U83" s="27"/>
      <c r="V83" s="26" t="str">
        <f t="shared" si="12"/>
        <v/>
      </c>
      <c r="W83" s="25"/>
      <c r="X83" s="366"/>
      <c r="Y83" s="27"/>
      <c r="Z83" s="26" t="str">
        <f t="shared" si="13"/>
        <v/>
      </c>
      <c r="AA83" s="25"/>
      <c r="AB83" s="366"/>
      <c r="AC83" s="27">
        <v>14</v>
      </c>
      <c r="AD83" s="26" t="str">
        <f t="shared" si="14"/>
        <v>-</v>
      </c>
      <c r="AE83" s="25">
        <v>16</v>
      </c>
      <c r="AF83" s="363"/>
      <c r="AG83" s="19">
        <f>AL82</f>
        <v>4</v>
      </c>
      <c r="AH83" s="18" t="s">
        <v>10</v>
      </c>
      <c r="AI83" s="18">
        <f>AM82</f>
        <v>2</v>
      </c>
      <c r="AJ83" s="17" t="s">
        <v>7</v>
      </c>
      <c r="AK83" s="176"/>
      <c r="AL83" s="233"/>
      <c r="AM83" s="234"/>
      <c r="AN83" s="235"/>
      <c r="AO83" s="236"/>
      <c r="AP83" s="237"/>
      <c r="AQ83" s="234"/>
      <c r="AR83" s="234"/>
      <c r="AS83" s="237"/>
      <c r="AT83" s="183"/>
      <c r="AU83" s="184"/>
      <c r="AW83" s="109"/>
      <c r="AX83" s="109"/>
      <c r="AY83" s="109"/>
      <c r="AZ83" s="109"/>
      <c r="BA83" s="109"/>
      <c r="BB83" s="109"/>
      <c r="BC83" s="109"/>
      <c r="BD83" s="109"/>
      <c r="BE83" s="109"/>
      <c r="BF83" s="109"/>
      <c r="BG83" s="109"/>
      <c r="BH83" s="109"/>
      <c r="BI83" s="109"/>
      <c r="BJ83" s="109"/>
      <c r="BK83" s="109"/>
      <c r="BL83" s="109"/>
      <c r="BM83" s="109"/>
    </row>
    <row r="84" spans="2:65" ht="12" customHeight="1" x14ac:dyDescent="0.15">
      <c r="C84" s="96" t="s">
        <v>89</v>
      </c>
      <c r="D84" s="91" t="s">
        <v>137</v>
      </c>
      <c r="E84" s="12">
        <f>IF(O78="","",O78)</f>
        <v>15</v>
      </c>
      <c r="F84" s="15" t="str">
        <f t="shared" si="15"/>
        <v>-</v>
      </c>
      <c r="G84" s="9">
        <f>IF(M78="","",M78)</f>
        <v>12</v>
      </c>
      <c r="H84" s="475" t="str">
        <f>IF(P78="","",IF(P78="○","×",IF(P78="×","○")))</f>
        <v>○</v>
      </c>
      <c r="I84" s="11">
        <f>IF(O81="","",O81)</f>
        <v>10</v>
      </c>
      <c r="J84" s="10" t="str">
        <f t="shared" ref="J84:J98" si="16">IF(I84="","","-")</f>
        <v>-</v>
      </c>
      <c r="K84" s="9">
        <f>IF(M81="","",M81)</f>
        <v>15</v>
      </c>
      <c r="L84" s="475" t="str">
        <f>IF(P81="","",IF(P81="○","×",IF(P81="×","○")))</f>
        <v>×</v>
      </c>
      <c r="M84" s="442"/>
      <c r="N84" s="443"/>
      <c r="O84" s="443"/>
      <c r="P84" s="444"/>
      <c r="Q84" s="21">
        <v>15</v>
      </c>
      <c r="R84" s="10" t="str">
        <f t="shared" si="11"/>
        <v>-</v>
      </c>
      <c r="S84" s="20">
        <v>3</v>
      </c>
      <c r="T84" s="365" t="str">
        <f>IF(Q84&lt;&gt;"",IF(Q84&gt;S84,IF(Q85&gt;S85,"○",IF(Q86&gt;S86,"○","×")),IF(Q85&gt;S85,IF(Q86&gt;S86,"○","×"),"×")),"")</f>
        <v>○</v>
      </c>
      <c r="U84" s="21">
        <v>15</v>
      </c>
      <c r="V84" s="10" t="str">
        <f t="shared" si="12"/>
        <v>-</v>
      </c>
      <c r="W84" s="20">
        <v>10</v>
      </c>
      <c r="X84" s="365" t="str">
        <f>IF(U84&lt;&gt;"",IF(U84&gt;W84,IF(U85&gt;W85,"○",IF(U86&gt;W86,"○","×")),IF(U85&gt;W85,IF(U86&gt;W86,"○","×"),"×")),"")</f>
        <v>○</v>
      </c>
      <c r="Y84" s="21">
        <v>15</v>
      </c>
      <c r="Z84" s="10" t="str">
        <f t="shared" si="13"/>
        <v>-</v>
      </c>
      <c r="AA84" s="20">
        <v>4</v>
      </c>
      <c r="AB84" s="365" t="str">
        <f>IF(Y84&lt;&gt;"",IF(Y84&gt;AA84,IF(Y85&gt;AA85,"○",IF(Y86&gt;AA86,"○","×")),IF(Y85&gt;AA85,IF(Y86&gt;AA86,"○","×"),"×")),"")</f>
        <v>○</v>
      </c>
      <c r="AC84" s="21">
        <v>17</v>
      </c>
      <c r="AD84" s="10" t="str">
        <f t="shared" si="14"/>
        <v>-</v>
      </c>
      <c r="AE84" s="20">
        <v>19</v>
      </c>
      <c r="AF84" s="361" t="str">
        <f>IF(AC84&lt;&gt;"",IF(AC84&gt;AE84,IF(AC85&gt;AE85,"○",IF(AC86&gt;AE86,"○","×")),IF(AC85&gt;AE85,IF(AC86&gt;AE86,"○","×"),"×")),"")</f>
        <v>×</v>
      </c>
      <c r="AG84" s="355">
        <f>RANK(AT85,AT79:AT97)</f>
        <v>3</v>
      </c>
      <c r="AH84" s="356"/>
      <c r="AI84" s="356"/>
      <c r="AJ84" s="357"/>
      <c r="AK84" s="176"/>
      <c r="AL84" s="223"/>
      <c r="AM84" s="224"/>
      <c r="AN84" s="225"/>
      <c r="AO84" s="226"/>
      <c r="AP84" s="227"/>
      <c r="AQ84" s="224"/>
      <c r="AR84" s="224"/>
      <c r="AS84" s="227"/>
      <c r="AT84" s="183"/>
      <c r="AU84" s="184"/>
      <c r="AW84" s="109"/>
      <c r="AX84" s="109"/>
      <c r="AY84" s="109"/>
      <c r="AZ84" s="109"/>
      <c r="BA84" s="109"/>
      <c r="BB84" s="109"/>
      <c r="BC84" s="109"/>
      <c r="BD84" s="109"/>
      <c r="BE84" s="109"/>
      <c r="BF84" s="109"/>
      <c r="BG84" s="109"/>
      <c r="BH84" s="109"/>
      <c r="BI84" s="109"/>
      <c r="BJ84" s="109"/>
      <c r="BK84" s="109"/>
      <c r="BL84" s="109"/>
      <c r="BM84" s="109"/>
    </row>
    <row r="85" spans="2:65" ht="12" customHeight="1" x14ac:dyDescent="0.15">
      <c r="C85" s="96" t="s">
        <v>90</v>
      </c>
      <c r="D85" s="91" t="s">
        <v>137</v>
      </c>
      <c r="E85" s="12">
        <f>IF(O79="","",O79)</f>
        <v>15</v>
      </c>
      <c r="F85" s="10" t="str">
        <f t="shared" si="15"/>
        <v>-</v>
      </c>
      <c r="G85" s="9">
        <f>IF(M79="","",M79)</f>
        <v>9</v>
      </c>
      <c r="H85" s="476" t="str">
        <f>IF(J82="","",J82)</f>
        <v/>
      </c>
      <c r="I85" s="11">
        <f>IF(O82="","",O82)</f>
        <v>15</v>
      </c>
      <c r="J85" s="10" t="str">
        <f t="shared" si="16"/>
        <v>-</v>
      </c>
      <c r="K85" s="9">
        <f>IF(M82="","",M82)</f>
        <v>7</v>
      </c>
      <c r="L85" s="476" t="str">
        <f>IF(N82="","",N82)</f>
        <v>-</v>
      </c>
      <c r="M85" s="445"/>
      <c r="N85" s="446"/>
      <c r="O85" s="446"/>
      <c r="P85" s="447"/>
      <c r="Q85" s="21">
        <v>15</v>
      </c>
      <c r="R85" s="10" t="str">
        <f t="shared" si="11"/>
        <v>-</v>
      </c>
      <c r="S85" s="20">
        <v>5</v>
      </c>
      <c r="T85" s="365"/>
      <c r="U85" s="21">
        <v>15</v>
      </c>
      <c r="V85" s="10" t="str">
        <f t="shared" si="12"/>
        <v>-</v>
      </c>
      <c r="W85" s="20">
        <v>11</v>
      </c>
      <c r="X85" s="365"/>
      <c r="Y85" s="21">
        <v>15</v>
      </c>
      <c r="Z85" s="10" t="str">
        <f t="shared" si="13"/>
        <v>-</v>
      </c>
      <c r="AA85" s="20">
        <v>8</v>
      </c>
      <c r="AB85" s="365"/>
      <c r="AC85" s="21">
        <v>15</v>
      </c>
      <c r="AD85" s="10" t="str">
        <f t="shared" si="14"/>
        <v>-</v>
      </c>
      <c r="AE85" s="20">
        <v>12</v>
      </c>
      <c r="AF85" s="362"/>
      <c r="AG85" s="358"/>
      <c r="AH85" s="359"/>
      <c r="AI85" s="359"/>
      <c r="AJ85" s="360"/>
      <c r="AK85" s="176"/>
      <c r="AL85" s="223">
        <f>COUNTIF(E84:AF86,"○")</f>
        <v>4</v>
      </c>
      <c r="AM85" s="224">
        <f>COUNTIF(E84:AF86,"×")</f>
        <v>2</v>
      </c>
      <c r="AN85" s="225">
        <f>(IF((E84&gt;G84),1,0))+(IF((E85&gt;G85),1,0))+(IF((E86&gt;G86),1,0))+(IF((I84&gt;K84),1,0))+(IF((I85&gt;K85),1,0))+(IF((I86&gt;K86),1,0))+(IF((M84&gt;O84),1,0))+(IF((M85&gt;O85),1,0))+(IF((M86&gt;O86),1,0))+(IF((Q84&gt;S84),1,0))+(IF((Q85&gt;S85),1,0))+(IF((Q86&gt;S86),1,0))+(IF((U84&gt;W84),1,0))+(IF((U85&gt;W85),1,0))+(IF((U86&gt;W86),1,0))+(IF((Y84&gt;AA84),1,0))+(IF((Y85&gt;AA85),1,0))+(IF((Y86&gt;AA86),1,0))+(IF((AC84&gt;AE84),1,0))+(IF((AC85&gt;AE85),1,0))+(IF((AC86&gt;AE86),1,0))</f>
        <v>10</v>
      </c>
      <c r="AO85" s="226">
        <f>(IF((E84&lt;G84),1,0))+(IF((E85&lt;G85),1,0))+(IF((E86&lt;G86),1,0))+(IF((I84&lt;K84),1,0))+(IF((I85&lt;K85),1,0))+(IF((I86&lt;K86),1,0))+(IF((M84&lt;O84),1,0))+(IF((M85&lt;O85),1,0))+(IF((M86&lt;O86),1,0))+(IF((Q84&lt;S84),1,0))+(IF((Q85&lt;S85),1,0))+(IF((Q86&lt;S86),1,0))+(IF((U84&lt;W84),1,0))+(IF((U85&lt;W85),1,0))+(IF((U86&lt;W86),1,0))+(IF((Y84&lt;AA84),1,0))+(IF((Y85&lt;AA85),1,0))+(IF((Y86&lt;AA86),1,0))+(IF((AC84&lt;AE84),1,0))+(IF((AC85&lt;AE85),1,0))+(IF((AC86&lt;AE86),1,0))</f>
        <v>4</v>
      </c>
      <c r="AP85" s="227">
        <f>AN85-AO85</f>
        <v>6</v>
      </c>
      <c r="AQ85" s="224">
        <f>SUM(E84:E86,I84:I86,M84:M86,Q84:Q86,U84:U86,Y84:Y86,AC84:AC86)</f>
        <v>207</v>
      </c>
      <c r="AR85" s="224">
        <f>SUM(G84:G86,K84:K86,O84:O86,S84:S86,W84:W86,AA84:AA86,AE84:AE86)</f>
        <v>149</v>
      </c>
      <c r="AS85" s="227">
        <f>AQ85-AR85</f>
        <v>58</v>
      </c>
      <c r="AT85" s="352">
        <f>(AL85-AM85)*1000+(AP85)*100+AS85</f>
        <v>2658</v>
      </c>
      <c r="AU85" s="353"/>
      <c r="AW85" s="109"/>
      <c r="AX85" s="109"/>
      <c r="AY85" s="109"/>
      <c r="AZ85" s="109"/>
      <c r="BA85" s="109"/>
      <c r="BB85" s="109"/>
      <c r="BC85" s="109"/>
      <c r="BD85" s="109"/>
      <c r="BE85" s="109"/>
      <c r="BF85" s="109"/>
      <c r="BG85" s="109"/>
      <c r="BH85" s="109"/>
      <c r="BI85" s="109"/>
      <c r="BJ85" s="109"/>
      <c r="BK85" s="109"/>
      <c r="BL85" s="109"/>
      <c r="BM85" s="109"/>
    </row>
    <row r="86" spans="2:65" ht="12" customHeight="1" x14ac:dyDescent="0.15">
      <c r="C86" s="92"/>
      <c r="D86" s="93"/>
      <c r="E86" s="12" t="str">
        <f>IF(O80="","",O80)</f>
        <v/>
      </c>
      <c r="F86" s="10" t="str">
        <f t="shared" si="15"/>
        <v/>
      </c>
      <c r="G86" s="9" t="str">
        <f>IF(M80="","",M80)</f>
        <v/>
      </c>
      <c r="H86" s="476" t="str">
        <f>IF(J83="","",J83)</f>
        <v/>
      </c>
      <c r="I86" s="11">
        <f>IF(O83="","",O83)</f>
        <v>16</v>
      </c>
      <c r="J86" s="10" t="str">
        <f t="shared" si="16"/>
        <v>-</v>
      </c>
      <c r="K86" s="9">
        <f>IF(M83="","",M83)</f>
        <v>18</v>
      </c>
      <c r="L86" s="476" t="str">
        <f>IF(N83="","",N83)</f>
        <v>-</v>
      </c>
      <c r="M86" s="445"/>
      <c r="N86" s="446"/>
      <c r="O86" s="446"/>
      <c r="P86" s="447"/>
      <c r="Q86" s="21"/>
      <c r="R86" s="10" t="str">
        <f t="shared" si="11"/>
        <v/>
      </c>
      <c r="S86" s="20"/>
      <c r="T86" s="366"/>
      <c r="U86" s="21"/>
      <c r="V86" s="10" t="str">
        <f t="shared" si="12"/>
        <v/>
      </c>
      <c r="W86" s="20"/>
      <c r="X86" s="452"/>
      <c r="Y86" s="21"/>
      <c r="Z86" s="10" t="str">
        <f t="shared" si="13"/>
        <v/>
      </c>
      <c r="AA86" s="20"/>
      <c r="AB86" s="365"/>
      <c r="AC86" s="21">
        <v>14</v>
      </c>
      <c r="AD86" s="10" t="str">
        <f t="shared" si="14"/>
        <v>-</v>
      </c>
      <c r="AE86" s="20">
        <v>16</v>
      </c>
      <c r="AF86" s="363"/>
      <c r="AG86" s="19">
        <f>AL85</f>
        <v>4</v>
      </c>
      <c r="AH86" s="18" t="s">
        <v>10</v>
      </c>
      <c r="AI86" s="18">
        <f>AM85</f>
        <v>2</v>
      </c>
      <c r="AJ86" s="17" t="s">
        <v>7</v>
      </c>
      <c r="AK86" s="176"/>
      <c r="AL86" s="223"/>
      <c r="AM86" s="224"/>
      <c r="AN86" s="225"/>
      <c r="AO86" s="226"/>
      <c r="AP86" s="227"/>
      <c r="AQ86" s="224"/>
      <c r="AR86" s="224"/>
      <c r="AS86" s="227"/>
      <c r="AT86" s="183"/>
      <c r="AU86" s="184"/>
      <c r="AW86" s="109"/>
      <c r="AX86" s="109"/>
      <c r="AY86" s="109"/>
      <c r="AZ86" s="109"/>
      <c r="BA86" s="109"/>
      <c r="BB86" s="109"/>
      <c r="BC86" s="109"/>
      <c r="BD86" s="109"/>
      <c r="BE86" s="109"/>
      <c r="BF86" s="109"/>
      <c r="BG86" s="109"/>
      <c r="BH86" s="109"/>
      <c r="BI86" s="109"/>
      <c r="BJ86" s="109"/>
      <c r="BK86" s="109"/>
      <c r="BL86" s="109"/>
      <c r="BM86" s="109"/>
    </row>
    <row r="87" spans="2:65" ht="12" customHeight="1" x14ac:dyDescent="0.15">
      <c r="C87" s="90" t="s">
        <v>91</v>
      </c>
      <c r="D87" s="94" t="s">
        <v>93</v>
      </c>
      <c r="E87" s="13">
        <f>IF(S78="","",S78)</f>
        <v>10</v>
      </c>
      <c r="F87" s="15" t="str">
        <f t="shared" si="15"/>
        <v>-</v>
      </c>
      <c r="G87" s="14">
        <f>IF(Q78="","",Q78)</f>
        <v>15</v>
      </c>
      <c r="H87" s="541" t="str">
        <f>IF(T78="","",IF(T78="○","×",IF(T78="×","○")))</f>
        <v>×</v>
      </c>
      <c r="I87" s="16">
        <f>IF(S81="","",S81)</f>
        <v>10</v>
      </c>
      <c r="J87" s="15" t="str">
        <f t="shared" si="16"/>
        <v>-</v>
      </c>
      <c r="K87" s="14">
        <f>IF(Q81="","",Q81)</f>
        <v>15</v>
      </c>
      <c r="L87" s="475" t="str">
        <f>IF(T81="","",IF(T81="○","×",IF(T81="×","○")))</f>
        <v>×</v>
      </c>
      <c r="M87" s="14">
        <f>IF(S84="","",S84)</f>
        <v>3</v>
      </c>
      <c r="N87" s="15" t="str">
        <f t="shared" ref="N87:N98" si="17">IF(M87="","","-")</f>
        <v>-</v>
      </c>
      <c r="O87" s="14">
        <f>IF(Q84="","",Q84)</f>
        <v>15</v>
      </c>
      <c r="P87" s="475" t="str">
        <f>IF(T84="","",IF(T84="○","×",IF(T84="×","○")))</f>
        <v>×</v>
      </c>
      <c r="Q87" s="442"/>
      <c r="R87" s="443"/>
      <c r="S87" s="443"/>
      <c r="T87" s="444"/>
      <c r="U87" s="23">
        <v>8</v>
      </c>
      <c r="V87" s="15" t="str">
        <f t="shared" si="12"/>
        <v>-</v>
      </c>
      <c r="W87" s="22">
        <v>15</v>
      </c>
      <c r="X87" s="451" t="str">
        <f>IF(U87&lt;&gt;"",IF(U87&gt;W87,IF(U88&gt;W88,"○",IF(U89&gt;W89,"○","×")),IF(U88&gt;W88,IF(U89&gt;W89,"○","×"),"×")),"")</f>
        <v>×</v>
      </c>
      <c r="Y87" s="23">
        <v>15</v>
      </c>
      <c r="Z87" s="15" t="str">
        <f t="shared" si="13"/>
        <v>-</v>
      </c>
      <c r="AA87" s="22">
        <v>5</v>
      </c>
      <c r="AB87" s="364" t="str">
        <f>IF(Y87&lt;&gt;"",IF(Y87&gt;AA87,IF(Y88&gt;AA88,"○",IF(Y89&gt;AA89,"○","×")),IF(Y88&gt;AA88,IF(Y89&gt;AA89,"○","×"),"×")),"")</f>
        <v>○</v>
      </c>
      <c r="AC87" s="23">
        <v>3</v>
      </c>
      <c r="AD87" s="15" t="str">
        <f t="shared" si="14"/>
        <v>-</v>
      </c>
      <c r="AE87" s="22">
        <v>15</v>
      </c>
      <c r="AF87" s="361" t="str">
        <f>IF(AC87&lt;&gt;"",IF(AC87&gt;AE87,IF(AC88&gt;AE88,"○",IF(AC89&gt;AE89,"○","×")),IF(AC88&gt;AE88,IF(AC89&gt;AE89,"○","×"),"×")),"")</f>
        <v>×</v>
      </c>
      <c r="AG87" s="355">
        <f>RANK(AT88,AT79:AT97)</f>
        <v>6</v>
      </c>
      <c r="AH87" s="356"/>
      <c r="AI87" s="356"/>
      <c r="AJ87" s="357"/>
      <c r="AK87" s="176"/>
      <c r="AL87" s="228"/>
      <c r="AM87" s="229"/>
      <c r="AN87" s="230"/>
      <c r="AO87" s="231"/>
      <c r="AP87" s="232"/>
      <c r="AQ87" s="229"/>
      <c r="AR87" s="229"/>
      <c r="AS87" s="232"/>
      <c r="AT87" s="183"/>
      <c r="AU87" s="184"/>
      <c r="AW87" s="109"/>
      <c r="AX87" s="109"/>
      <c r="AY87" s="109"/>
      <c r="AZ87" s="109"/>
      <c r="BA87" s="109"/>
      <c r="BB87" s="109"/>
      <c r="BC87" s="109"/>
      <c r="BD87" s="109"/>
      <c r="BE87" s="109"/>
      <c r="BF87" s="109"/>
      <c r="BG87" s="109"/>
      <c r="BH87" s="109"/>
      <c r="BI87" s="109"/>
      <c r="BJ87" s="109"/>
      <c r="BK87" s="109"/>
      <c r="BL87" s="109"/>
      <c r="BM87" s="109"/>
    </row>
    <row r="88" spans="2:65" ht="12" customHeight="1" x14ac:dyDescent="0.15">
      <c r="C88" s="90" t="s">
        <v>92</v>
      </c>
      <c r="D88" s="91" t="s">
        <v>93</v>
      </c>
      <c r="E88" s="12">
        <f>IF(S79="","",S79)</f>
        <v>6</v>
      </c>
      <c r="F88" s="10" t="str">
        <f t="shared" si="15"/>
        <v>-</v>
      </c>
      <c r="G88" s="9">
        <f>IF(Q79="","",Q79)</f>
        <v>15</v>
      </c>
      <c r="H88" s="542" t="str">
        <f>IF(J85="","",J85)</f>
        <v>-</v>
      </c>
      <c r="I88" s="11">
        <f>IF(S82="","",S82)</f>
        <v>7</v>
      </c>
      <c r="J88" s="10" t="str">
        <f t="shared" si="16"/>
        <v>-</v>
      </c>
      <c r="K88" s="9">
        <f>IF(Q82="","",Q82)</f>
        <v>15</v>
      </c>
      <c r="L88" s="476" t="str">
        <f>IF(N85="","",N85)</f>
        <v/>
      </c>
      <c r="M88" s="9">
        <f>IF(S85="","",S85)</f>
        <v>5</v>
      </c>
      <c r="N88" s="10" t="str">
        <f t="shared" si="17"/>
        <v>-</v>
      </c>
      <c r="O88" s="9">
        <f>IF(Q85="","",Q85)</f>
        <v>15</v>
      </c>
      <c r="P88" s="476" t="str">
        <f>IF(R85="","",R85)</f>
        <v>-</v>
      </c>
      <c r="Q88" s="445"/>
      <c r="R88" s="446"/>
      <c r="S88" s="446"/>
      <c r="T88" s="447"/>
      <c r="U88" s="21">
        <v>4</v>
      </c>
      <c r="V88" s="10" t="str">
        <f t="shared" si="12"/>
        <v>-</v>
      </c>
      <c r="W88" s="20">
        <v>15</v>
      </c>
      <c r="X88" s="452"/>
      <c r="Y88" s="21">
        <v>15</v>
      </c>
      <c r="Z88" s="10" t="str">
        <f t="shared" si="13"/>
        <v>-</v>
      </c>
      <c r="AA88" s="20">
        <v>4</v>
      </c>
      <c r="AB88" s="365"/>
      <c r="AC88" s="21">
        <v>7</v>
      </c>
      <c r="AD88" s="10" t="str">
        <f t="shared" si="14"/>
        <v>-</v>
      </c>
      <c r="AE88" s="20">
        <v>15</v>
      </c>
      <c r="AF88" s="362"/>
      <c r="AG88" s="358"/>
      <c r="AH88" s="359"/>
      <c r="AI88" s="359"/>
      <c r="AJ88" s="360"/>
      <c r="AK88" s="176"/>
      <c r="AL88" s="223">
        <f>COUNTIF(E87:AF89,"○")</f>
        <v>1</v>
      </c>
      <c r="AM88" s="224">
        <f>COUNTIF(E87:AF89,"×")</f>
        <v>5</v>
      </c>
      <c r="AN88" s="225">
        <f>(IF((E87&gt;G87),1,0))+(IF((E88&gt;G88),1,0))+(IF((E89&gt;G89),1,0))+(IF((I87&gt;K87),1,0))+(IF((I88&gt;K88),1,0))+(IF((I89&gt;K89),1,0))+(IF((M87&gt;O87),1,0))+(IF((M88&gt;O88),1,0))+(IF((M89&gt;O89),1,0))+(IF((Q87&gt;S87),1,0))+(IF((Q88&gt;S88),1,0))+(IF((Q89&gt;S89),1,0))+(IF((U87&gt;W87),1,0))+(IF((U88&gt;W88),1,0))+(IF((U89&gt;W89),1,0))+(IF((Y87&gt;AA87),1,0))+(IF((Y88&gt;AA88),1,0))+(IF((Y89&gt;AA89),1,0))+(IF((AC87&gt;AE87),1,0))+(IF((AC88&gt;AE88),1,0))+(IF((AC89&gt;AE89),1,0))</f>
        <v>2</v>
      </c>
      <c r="AO88" s="226">
        <f>(IF((E87&lt;G87),1,0))+(IF((E88&lt;G88),1,0))+(IF((E89&lt;G89),1,0))+(IF((I87&lt;K87),1,0))+(IF((I88&lt;K88),1,0))+(IF((I89&lt;K89),1,0))+(IF((M87&lt;O87),1,0))+(IF((M88&lt;O88),1,0))+(IF((M89&lt;O89),1,0))+(IF((Q87&lt;S87),1,0))+(IF((Q88&lt;S88),1,0))+(IF((Q89&lt;S89),1,0))+(IF((U87&lt;W87),1,0))+(IF((U88&lt;W88),1,0))+(IF((U89&lt;W89),1,0))+(IF((Y87&lt;AA87),1,0))+(IF((Y88&lt;AA88),1,0))+(IF((Y89&lt;AA89),1,0))+(IF((AC87&lt;AE87),1,0))+(IF((AC88&lt;AE88),1,0))+(IF((AC89&lt;AE89),1,0))</f>
        <v>10</v>
      </c>
      <c r="AP88" s="227">
        <f>AN88-AO88</f>
        <v>-8</v>
      </c>
      <c r="AQ88" s="224">
        <f>SUM(E87:E89,I87:I89,M87:M89,Q87:Q89,U87:U89,Y87:Y89,AC87:AC89)</f>
        <v>93</v>
      </c>
      <c r="AR88" s="224">
        <f>SUM(G87:G89,K87:K89,O87:O89,S87:S89,W87:W89,AA87:AA89,AE87:AE89)</f>
        <v>159</v>
      </c>
      <c r="AS88" s="227">
        <f>AQ88-AR88</f>
        <v>-66</v>
      </c>
      <c r="AT88" s="352">
        <f>(AL88-AM88)*1000+(AP88)*100+AS88</f>
        <v>-4866</v>
      </c>
      <c r="AU88" s="353"/>
      <c r="AW88" s="109"/>
      <c r="AX88" s="109"/>
      <c r="AY88" s="109"/>
      <c r="AZ88" s="109"/>
      <c r="BA88" s="109"/>
      <c r="BB88" s="109"/>
      <c r="BC88" s="109"/>
      <c r="BD88" s="109"/>
      <c r="BE88" s="109"/>
      <c r="BF88" s="109"/>
      <c r="BG88" s="109"/>
      <c r="BH88" s="109"/>
      <c r="BI88" s="109"/>
      <c r="BJ88" s="109"/>
      <c r="BK88" s="109"/>
      <c r="BL88" s="109"/>
      <c r="BM88" s="109"/>
    </row>
    <row r="89" spans="2:65" ht="12" customHeight="1" x14ac:dyDescent="0.15">
      <c r="C89" s="96"/>
      <c r="D89" s="93"/>
      <c r="E89" s="12" t="str">
        <f>IF(S80="","",S80)</f>
        <v/>
      </c>
      <c r="F89" s="10" t="str">
        <f t="shared" si="15"/>
        <v/>
      </c>
      <c r="G89" s="9" t="str">
        <f>IF(Q80="","",Q80)</f>
        <v/>
      </c>
      <c r="H89" s="542" t="str">
        <f>IF(J86="","",J86)</f>
        <v>-</v>
      </c>
      <c r="I89" s="11" t="str">
        <f>IF(S83="","",S83)</f>
        <v/>
      </c>
      <c r="J89" s="10" t="str">
        <f t="shared" si="16"/>
        <v/>
      </c>
      <c r="K89" s="9" t="str">
        <f>IF(Q83="","",Q83)</f>
        <v/>
      </c>
      <c r="L89" s="476" t="str">
        <f>IF(N86="","",N86)</f>
        <v/>
      </c>
      <c r="M89" s="9" t="str">
        <f>IF(S86="","",S86)</f>
        <v/>
      </c>
      <c r="N89" s="10" t="str">
        <f t="shared" si="17"/>
        <v/>
      </c>
      <c r="O89" s="9" t="str">
        <f>IF(Q86="","",Q86)</f>
        <v/>
      </c>
      <c r="P89" s="476" t="str">
        <f>IF(R86="","",R86)</f>
        <v/>
      </c>
      <c r="Q89" s="445"/>
      <c r="R89" s="446"/>
      <c r="S89" s="446"/>
      <c r="T89" s="447"/>
      <c r="U89" s="21"/>
      <c r="V89" s="10" t="str">
        <f t="shared" si="12"/>
        <v/>
      </c>
      <c r="W89" s="20"/>
      <c r="X89" s="453"/>
      <c r="Y89" s="21"/>
      <c r="Z89" s="10" t="str">
        <f t="shared" si="13"/>
        <v/>
      </c>
      <c r="AA89" s="20"/>
      <c r="AB89" s="366"/>
      <c r="AC89" s="21"/>
      <c r="AD89" s="10" t="str">
        <f t="shared" si="14"/>
        <v/>
      </c>
      <c r="AE89" s="20"/>
      <c r="AF89" s="363"/>
      <c r="AG89" s="19">
        <f>AL88</f>
        <v>1</v>
      </c>
      <c r="AH89" s="18" t="s">
        <v>10</v>
      </c>
      <c r="AI89" s="18">
        <f>AM88</f>
        <v>5</v>
      </c>
      <c r="AJ89" s="17" t="s">
        <v>7</v>
      </c>
      <c r="AK89" s="176"/>
      <c r="AL89" s="233"/>
      <c r="AM89" s="234"/>
      <c r="AN89" s="235"/>
      <c r="AO89" s="236"/>
      <c r="AP89" s="237"/>
      <c r="AQ89" s="234"/>
      <c r="AR89" s="234"/>
      <c r="AS89" s="237"/>
      <c r="AT89" s="183"/>
      <c r="AU89" s="184"/>
      <c r="AV89" s="110"/>
      <c r="BA89" s="109"/>
      <c r="BB89" s="109"/>
      <c r="BC89" s="109"/>
      <c r="BD89" s="109"/>
      <c r="BE89" s="109"/>
      <c r="BF89" s="109"/>
      <c r="BG89" s="109"/>
      <c r="BH89" s="109"/>
      <c r="BI89" s="109"/>
      <c r="BJ89" s="109"/>
      <c r="BK89" s="109"/>
      <c r="BL89" s="109"/>
      <c r="BM89" s="109"/>
    </row>
    <row r="90" spans="2:65" ht="12" customHeight="1" x14ac:dyDescent="0.15">
      <c r="C90" s="97" t="s">
        <v>180</v>
      </c>
      <c r="D90" s="94" t="s">
        <v>101</v>
      </c>
      <c r="E90" s="13">
        <f>IF(W78="","",W78)</f>
        <v>15</v>
      </c>
      <c r="F90" s="15" t="str">
        <f t="shared" si="15"/>
        <v>-</v>
      </c>
      <c r="G90" s="14">
        <f>IF(U78="","",U78)</f>
        <v>12</v>
      </c>
      <c r="H90" s="541" t="str">
        <f>IF(X78="","",IF(X78="○","×",IF(X78="×","○")))</f>
        <v>○</v>
      </c>
      <c r="I90" s="16">
        <f>IF(W81="","",W81)</f>
        <v>15</v>
      </c>
      <c r="J90" s="15" t="str">
        <f t="shared" si="16"/>
        <v>-</v>
      </c>
      <c r="K90" s="14">
        <f>IF(U81="","",U81)</f>
        <v>10</v>
      </c>
      <c r="L90" s="475" t="str">
        <f>IF(X81="","",IF(X81="○","×",IF(X81="×","○")))</f>
        <v>○</v>
      </c>
      <c r="M90" s="14">
        <f>IF(W84="","",W84)</f>
        <v>10</v>
      </c>
      <c r="N90" s="15" t="str">
        <f t="shared" si="17"/>
        <v>-</v>
      </c>
      <c r="O90" s="14">
        <f>IF(U84="","",U84)</f>
        <v>15</v>
      </c>
      <c r="P90" s="475" t="str">
        <f>IF(X84="","",IF(X84="○","×",IF(X84="×","○")))</f>
        <v>×</v>
      </c>
      <c r="Q90" s="14">
        <f>IF(W87="","",W87)</f>
        <v>15</v>
      </c>
      <c r="R90" s="15" t="str">
        <f t="shared" ref="R90:R98" si="18">IF(Q90="","","-")</f>
        <v>-</v>
      </c>
      <c r="S90" s="14">
        <f>IF(U87="","",U87)</f>
        <v>8</v>
      </c>
      <c r="T90" s="475" t="str">
        <f>IF(X87="","",IF(X87="○","×",IF(X87="×","○")))</f>
        <v>○</v>
      </c>
      <c r="U90" s="442"/>
      <c r="V90" s="443"/>
      <c r="W90" s="443"/>
      <c r="X90" s="444"/>
      <c r="Y90" s="23">
        <v>15</v>
      </c>
      <c r="Z90" s="15" t="str">
        <f t="shared" si="13"/>
        <v>-</v>
      </c>
      <c r="AA90" s="22">
        <v>9</v>
      </c>
      <c r="AB90" s="365" t="str">
        <f>IF(Y90&lt;&gt;"",IF(Y90&gt;AA90,IF(Y91&gt;AA91,"○",IF(Y92&gt;AA92,"○","×")),IF(Y91&gt;AA91,IF(Y92&gt;AA92,"○","×"),"×")),"")</f>
        <v>○</v>
      </c>
      <c r="AC90" s="23">
        <v>8</v>
      </c>
      <c r="AD90" s="15" t="str">
        <f t="shared" si="14"/>
        <v>-</v>
      </c>
      <c r="AE90" s="22">
        <v>15</v>
      </c>
      <c r="AF90" s="361" t="str">
        <f>IF(AC90&lt;&gt;"",IF(AC90&gt;AE90,IF(AC91&gt;AE91,"○",IF(AC92&gt;AE92,"○","×")),IF(AC91&gt;AE91,IF(AC92&gt;AE92,"○","×"),"×")),"")</f>
        <v>○</v>
      </c>
      <c r="AG90" s="355">
        <f>RANK(AT91,AT79:AT97)</f>
        <v>1</v>
      </c>
      <c r="AH90" s="356"/>
      <c r="AI90" s="356"/>
      <c r="AJ90" s="357"/>
      <c r="AK90" s="176"/>
      <c r="AL90" s="228"/>
      <c r="AM90" s="229"/>
      <c r="AN90" s="225"/>
      <c r="AO90" s="226"/>
      <c r="AP90" s="227"/>
      <c r="AQ90" s="229"/>
      <c r="AR90" s="229"/>
      <c r="AS90" s="232"/>
      <c r="AT90" s="183"/>
      <c r="AU90" s="184"/>
      <c r="AV90" s="110"/>
      <c r="BA90" s="109"/>
      <c r="BB90" s="109"/>
      <c r="BC90" s="109"/>
      <c r="BD90" s="109"/>
      <c r="BE90" s="109"/>
      <c r="BF90" s="109"/>
      <c r="BG90" s="109"/>
      <c r="BH90" s="109"/>
      <c r="BI90" s="109"/>
      <c r="BJ90" s="109"/>
      <c r="BK90" s="109"/>
      <c r="BL90" s="109"/>
      <c r="BM90" s="109"/>
    </row>
    <row r="91" spans="2:65" ht="12" customHeight="1" x14ac:dyDescent="0.15">
      <c r="C91" s="96" t="s">
        <v>50</v>
      </c>
      <c r="D91" s="91" t="s">
        <v>101</v>
      </c>
      <c r="E91" s="12">
        <f>IF(W79="","",W79)</f>
        <v>15</v>
      </c>
      <c r="F91" s="10" t="str">
        <f t="shared" si="15"/>
        <v>-</v>
      </c>
      <c r="G91" s="9">
        <f>IF(U79="","",U79)</f>
        <v>10</v>
      </c>
      <c r="H91" s="542" t="str">
        <f>IF(J88="","",J88)</f>
        <v>-</v>
      </c>
      <c r="I91" s="11">
        <f>IF(W82="","",W82)</f>
        <v>15</v>
      </c>
      <c r="J91" s="10" t="str">
        <f t="shared" si="16"/>
        <v>-</v>
      </c>
      <c r="K91" s="9">
        <f>IF(U82="","",U82)</f>
        <v>10</v>
      </c>
      <c r="L91" s="476" t="str">
        <f>IF(N88="","",N88)</f>
        <v>-</v>
      </c>
      <c r="M91" s="9">
        <f>IF(W85="","",W85)</f>
        <v>11</v>
      </c>
      <c r="N91" s="10" t="str">
        <f t="shared" si="17"/>
        <v>-</v>
      </c>
      <c r="O91" s="9">
        <f>IF(U85="","",U85)</f>
        <v>15</v>
      </c>
      <c r="P91" s="476"/>
      <c r="Q91" s="9">
        <f>IF(W88="","",W88)</f>
        <v>15</v>
      </c>
      <c r="R91" s="10" t="str">
        <f t="shared" si="18"/>
        <v>-</v>
      </c>
      <c r="S91" s="9">
        <f>IF(U88="","",U88)</f>
        <v>4</v>
      </c>
      <c r="T91" s="476"/>
      <c r="U91" s="445"/>
      <c r="V91" s="446"/>
      <c r="W91" s="446"/>
      <c r="X91" s="447"/>
      <c r="Y91" s="21">
        <v>15</v>
      </c>
      <c r="Z91" s="10" t="str">
        <f t="shared" si="13"/>
        <v>-</v>
      </c>
      <c r="AA91" s="20">
        <v>3</v>
      </c>
      <c r="AB91" s="365"/>
      <c r="AC91" s="21">
        <v>15</v>
      </c>
      <c r="AD91" s="10" t="str">
        <f t="shared" si="14"/>
        <v>-</v>
      </c>
      <c r="AE91" s="20">
        <v>8</v>
      </c>
      <c r="AF91" s="362"/>
      <c r="AG91" s="358"/>
      <c r="AH91" s="359"/>
      <c r="AI91" s="359"/>
      <c r="AJ91" s="360"/>
      <c r="AK91" s="176"/>
      <c r="AL91" s="223">
        <f>COUNTIF(E90:AF92,"○")</f>
        <v>5</v>
      </c>
      <c r="AM91" s="224">
        <f>COUNTIF(E90:AF92,"×")</f>
        <v>1</v>
      </c>
      <c r="AN91" s="225">
        <f>(IF((E90&gt;G90),1,0))+(IF((E91&gt;G91),1,0))+(IF((E92&gt;G92),1,0))+(IF((I90&gt;K90),1,0))+(IF((I91&gt;K91),1,0))+(IF((I92&gt;K92),1,0))+(IF((M90&gt;O90),1,0))+(IF((M91&gt;O91),1,0))+(IF((M92&gt;O92),1,0))+(IF((Q90&gt;S90),1,0))+(IF((Q91&gt;S91),1,0))+(IF((Q92&gt;S92),1,0))+(IF((U90&gt;W90),1,0))+(IF((U91&gt;W91),1,0))+(IF((U92&gt;W92),1,0))+(IF((Y90&gt;AA90),1,0))+(IF((Y91&gt;AA91),1,0))+(IF((Y92&gt;AA92),1,0))+(IF((AC90&gt;AE90),1,0))+(IF((AC91&gt;AE91),1,0))+(IF((AC92&gt;AE92),1,0))</f>
        <v>10</v>
      </c>
      <c r="AO91" s="226">
        <f>(IF((E90&lt;G90),1,0))+(IF((E91&lt;G91),1,0))+(IF((E92&lt;G92),1,0))+(IF((I90&lt;K90),1,0))+(IF((I91&lt;K91),1,0))+(IF((I92&lt;K92),1,0))+(IF((M90&lt;O90),1,0))+(IF((M91&lt;O91),1,0))+(IF((M92&lt;O92),1,0))+(IF((Q90&lt;S90),1,0))+(IF((Q91&lt;S91),1,0))+(IF((Q92&lt;S92),1,0))+(IF((U90&lt;W90),1,0))+(IF((U91&lt;W91),1,0))+(IF((U92&lt;W92),1,0))+(IF((Y90&lt;AA90),1,0))+(IF((Y91&lt;AA91),1,0))+(IF((Y92&lt;AA92),1,0))+(IF((AC90&lt;AE90),1,0))+(IF((AC91&lt;AE91),1,0))+(IF((AC92&lt;AE92),1,0))</f>
        <v>3</v>
      </c>
      <c r="AP91" s="227">
        <f>AN91-AO91</f>
        <v>7</v>
      </c>
      <c r="AQ91" s="224">
        <f>SUM(E90:E92,I90:I92,M90:M92,Q90:Q92,U90:U92,Y90:Y92,AC90:AC92)</f>
        <v>179</v>
      </c>
      <c r="AR91" s="224">
        <f>SUM(G90:G92,K90:K92,O90:O92,S90:S92,W90:W92,AA90:AA92,AE90:AE92)</f>
        <v>130</v>
      </c>
      <c r="AS91" s="227">
        <f>AQ91-AR91</f>
        <v>49</v>
      </c>
      <c r="AT91" s="352">
        <f>(AL91-AM91)*1000+(AP91)*100+AS91</f>
        <v>4749</v>
      </c>
      <c r="AU91" s="353"/>
      <c r="AV91" s="111"/>
      <c r="BF91" s="109"/>
      <c r="BG91" s="109"/>
      <c r="BH91" s="109"/>
      <c r="BI91" s="109"/>
      <c r="BJ91" s="109"/>
      <c r="BK91" s="109"/>
      <c r="BL91" s="109"/>
      <c r="BM91" s="109"/>
    </row>
    <row r="92" spans="2:65" ht="12" customHeight="1" x14ac:dyDescent="0.2">
      <c r="C92" s="92"/>
      <c r="D92" s="95"/>
      <c r="E92" s="12" t="str">
        <f>IF(W80="","",W80)</f>
        <v/>
      </c>
      <c r="F92" s="10" t="str">
        <f t="shared" si="15"/>
        <v/>
      </c>
      <c r="G92" s="9" t="str">
        <f>IF(U80="","",U80)</f>
        <v/>
      </c>
      <c r="H92" s="542" t="str">
        <f>IF(J89="","",J89)</f>
        <v/>
      </c>
      <c r="I92" s="11" t="str">
        <f>IF(W83="","",W83)</f>
        <v/>
      </c>
      <c r="J92" s="10" t="str">
        <f t="shared" si="16"/>
        <v/>
      </c>
      <c r="K92" s="9" t="str">
        <f>IF(U83="","",U83)</f>
        <v/>
      </c>
      <c r="L92" s="476" t="str">
        <f>IF(N89="","",N89)</f>
        <v/>
      </c>
      <c r="M92" s="9" t="str">
        <f>IF(W86="","",W86)</f>
        <v/>
      </c>
      <c r="N92" s="10" t="str">
        <f t="shared" si="17"/>
        <v/>
      </c>
      <c r="O92" s="9" t="str">
        <f>IF(U86="","",U86)</f>
        <v/>
      </c>
      <c r="P92" s="477"/>
      <c r="Q92" s="9" t="str">
        <f>IF(W89="","",W89)</f>
        <v/>
      </c>
      <c r="R92" s="10" t="str">
        <f t="shared" si="18"/>
        <v/>
      </c>
      <c r="S92" s="9" t="str">
        <f>IF(U89="","",U89)</f>
        <v/>
      </c>
      <c r="T92" s="477"/>
      <c r="U92" s="492"/>
      <c r="V92" s="493"/>
      <c r="W92" s="493"/>
      <c r="X92" s="494"/>
      <c r="Y92" s="21"/>
      <c r="Z92" s="10" t="str">
        <f t="shared" si="13"/>
        <v/>
      </c>
      <c r="AA92" s="20"/>
      <c r="AB92" s="366"/>
      <c r="AC92" s="21">
        <v>15</v>
      </c>
      <c r="AD92" s="10" t="str">
        <f t="shared" si="14"/>
        <v>-</v>
      </c>
      <c r="AE92" s="20">
        <v>11</v>
      </c>
      <c r="AF92" s="363"/>
      <c r="AG92" s="19">
        <f>AL91</f>
        <v>5</v>
      </c>
      <c r="AH92" s="18" t="s">
        <v>10</v>
      </c>
      <c r="AI92" s="18">
        <f>AM91</f>
        <v>1</v>
      </c>
      <c r="AJ92" s="17" t="s">
        <v>7</v>
      </c>
      <c r="AK92" s="176"/>
      <c r="AL92" s="233"/>
      <c r="AM92" s="234"/>
      <c r="AN92" s="225"/>
      <c r="AO92" s="226"/>
      <c r="AP92" s="227"/>
      <c r="AQ92" s="234"/>
      <c r="AR92" s="234"/>
      <c r="AS92" s="237"/>
      <c r="AT92" s="189"/>
      <c r="AU92" s="189"/>
      <c r="AV92" s="111"/>
      <c r="AW92" s="111"/>
      <c r="AX92" s="111"/>
      <c r="BH92" s="109"/>
      <c r="BI92" s="109"/>
      <c r="BJ92" s="109"/>
      <c r="BK92" s="109"/>
      <c r="BL92" s="109"/>
      <c r="BM92" s="109"/>
    </row>
    <row r="93" spans="2:65" ht="12" customHeight="1" x14ac:dyDescent="0.2">
      <c r="C93" s="96" t="s">
        <v>135</v>
      </c>
      <c r="D93" s="91" t="s">
        <v>137</v>
      </c>
      <c r="E93" s="13">
        <f>IF(AA78="","",AA78)</f>
        <v>3</v>
      </c>
      <c r="F93" s="15" t="str">
        <f t="shared" si="15"/>
        <v>-</v>
      </c>
      <c r="G93" s="14">
        <f>IF(Y78="","",Y78)</f>
        <v>15</v>
      </c>
      <c r="H93" s="541" t="str">
        <f>IF(AB78="","",IF(AB78="○","×",IF(AB78="×","○")))</f>
        <v>×</v>
      </c>
      <c r="I93" s="16">
        <f>IF(AA81="","",AA81)</f>
        <v>1</v>
      </c>
      <c r="J93" s="15" t="str">
        <f t="shared" si="16"/>
        <v>-</v>
      </c>
      <c r="K93" s="14">
        <f>IF(Y81="","",Y81)</f>
        <v>15</v>
      </c>
      <c r="L93" s="475" t="str">
        <f>IF(AB81="","",IF(AB81="○","×",IF(AB81="×","○")))</f>
        <v>×</v>
      </c>
      <c r="M93" s="14">
        <f>IF(AA84="","",AA84)</f>
        <v>4</v>
      </c>
      <c r="N93" s="15" t="str">
        <f t="shared" si="17"/>
        <v>-</v>
      </c>
      <c r="O93" s="14">
        <f>IF(Y84="","",Y84)</f>
        <v>15</v>
      </c>
      <c r="P93" s="475" t="str">
        <f>IF(AB84="","",IF(AB84="○","×",IF(AB84="×","○")))</f>
        <v>×</v>
      </c>
      <c r="Q93" s="14">
        <f>IF(AA87="","",AA87)</f>
        <v>5</v>
      </c>
      <c r="R93" s="15" t="str">
        <f t="shared" si="18"/>
        <v>-</v>
      </c>
      <c r="S93" s="14">
        <f>IF(Y87="","",Y87)</f>
        <v>15</v>
      </c>
      <c r="T93" s="475" t="str">
        <f>IF(AB87="","",IF(AB87="○","×",IF(AB87="×","○")))</f>
        <v>×</v>
      </c>
      <c r="U93" s="14">
        <f>IF(AA90="","",AA90)</f>
        <v>9</v>
      </c>
      <c r="V93" s="15" t="str">
        <f t="shared" ref="V93:V98" si="19">IF(U93="","","-")</f>
        <v>-</v>
      </c>
      <c r="W93" s="14">
        <f>IF(Y90="","",Y90)</f>
        <v>15</v>
      </c>
      <c r="X93" s="475" t="str">
        <f>IF(AB90="","",IF(AB90="○","×",IF(AB90="×","○")))</f>
        <v>×</v>
      </c>
      <c r="Y93" s="442"/>
      <c r="Z93" s="443"/>
      <c r="AA93" s="443"/>
      <c r="AB93" s="444"/>
      <c r="AC93" s="23">
        <v>4</v>
      </c>
      <c r="AD93" s="15" t="str">
        <f t="shared" si="14"/>
        <v>-</v>
      </c>
      <c r="AE93" s="22">
        <v>15</v>
      </c>
      <c r="AF93" s="362" t="str">
        <f>IF(AC93&lt;&gt;"",IF(AC93&gt;AE93,IF(AC94&gt;AE94,"○",IF(AC95&gt;AE95,"○","×")),IF(AC94&gt;AE94,IF(AC95&gt;AE95,"○","×"),"×")),"")</f>
        <v>×</v>
      </c>
      <c r="AG93" s="355">
        <f>RANK(AT94,AT79:AT97)</f>
        <v>7</v>
      </c>
      <c r="AH93" s="356"/>
      <c r="AI93" s="356"/>
      <c r="AJ93" s="357"/>
      <c r="AK93" s="176"/>
      <c r="AL93" s="228"/>
      <c r="AM93" s="229"/>
      <c r="AN93" s="230"/>
      <c r="AO93" s="231"/>
      <c r="AP93" s="232"/>
      <c r="AQ93" s="229"/>
      <c r="AR93" s="229"/>
      <c r="AS93" s="232"/>
      <c r="AT93" s="189"/>
      <c r="AU93" s="189"/>
      <c r="AV93" s="111"/>
      <c r="AW93" s="111"/>
      <c r="AX93" s="111"/>
      <c r="BH93" s="109"/>
      <c r="BI93" s="109"/>
      <c r="BJ93" s="109"/>
      <c r="BK93" s="109"/>
      <c r="BL93" s="109"/>
      <c r="BM93" s="109"/>
    </row>
    <row r="94" spans="2:65" ht="12" customHeight="1" x14ac:dyDescent="0.15">
      <c r="B94" s="110"/>
      <c r="C94" s="96" t="s">
        <v>136</v>
      </c>
      <c r="D94" s="91" t="s">
        <v>137</v>
      </c>
      <c r="E94" s="12">
        <f>IF(AA79="","",AA79)</f>
        <v>1</v>
      </c>
      <c r="F94" s="10" t="str">
        <f t="shared" si="15"/>
        <v>-</v>
      </c>
      <c r="G94" s="9">
        <f>IF(Y79="","",Y79)</f>
        <v>15</v>
      </c>
      <c r="H94" s="542" t="str">
        <f>IF(J91="","",J91)</f>
        <v>-</v>
      </c>
      <c r="I94" s="11">
        <f>IF(AA82="","",AA82)</f>
        <v>6</v>
      </c>
      <c r="J94" s="10" t="str">
        <f t="shared" si="16"/>
        <v>-</v>
      </c>
      <c r="K94" s="9">
        <f>IF(Y82="","",Y82)</f>
        <v>15</v>
      </c>
      <c r="L94" s="476" t="str">
        <f>IF(N91="","",N91)</f>
        <v>-</v>
      </c>
      <c r="M94" s="9">
        <f>IF(AA85="","",AA85)</f>
        <v>8</v>
      </c>
      <c r="N94" s="10" t="str">
        <f t="shared" si="17"/>
        <v>-</v>
      </c>
      <c r="O94" s="9">
        <f>IF(Y85="","",Y85)</f>
        <v>15</v>
      </c>
      <c r="P94" s="476" t="str">
        <f>IF(R91="","",R91)</f>
        <v>-</v>
      </c>
      <c r="Q94" s="9">
        <f>IF(AA88="","",AA88)</f>
        <v>4</v>
      </c>
      <c r="R94" s="10" t="str">
        <f t="shared" si="18"/>
        <v>-</v>
      </c>
      <c r="S94" s="9">
        <f>IF(Y88="","",Y88)</f>
        <v>15</v>
      </c>
      <c r="T94" s="476"/>
      <c r="U94" s="9">
        <f>IF(AA91="","",AA91)</f>
        <v>3</v>
      </c>
      <c r="V94" s="10" t="str">
        <f t="shared" si="19"/>
        <v>-</v>
      </c>
      <c r="W94" s="9">
        <f>IF(Y91="","",Y91)</f>
        <v>15</v>
      </c>
      <c r="X94" s="476"/>
      <c r="Y94" s="445"/>
      <c r="Z94" s="446"/>
      <c r="AA94" s="446"/>
      <c r="AB94" s="447"/>
      <c r="AC94" s="21">
        <v>1</v>
      </c>
      <c r="AD94" s="10" t="str">
        <f t="shared" si="14"/>
        <v>-</v>
      </c>
      <c r="AE94" s="20">
        <v>15</v>
      </c>
      <c r="AF94" s="362"/>
      <c r="AG94" s="358"/>
      <c r="AH94" s="359"/>
      <c r="AI94" s="359"/>
      <c r="AJ94" s="360"/>
      <c r="AK94" s="176"/>
      <c r="AL94" s="223">
        <f>COUNTIF(E93:AF95,"○")</f>
        <v>0</v>
      </c>
      <c r="AM94" s="224">
        <f>COUNTIF(E93:AF95,"×")</f>
        <v>6</v>
      </c>
      <c r="AN94" s="225">
        <f>(IF((E93&gt;G93),1,0))+(IF((E94&gt;G94),1,0))+(IF((E95&gt;G95),1,0))+(IF((I93&gt;K93),1,0))+(IF((I94&gt;K94),1,0))+(IF((I95&gt;K95),1,0))+(IF((M93&gt;O93),1,0))+(IF((M94&gt;O94),1,0))+(IF((M95&gt;O95),1,0))+(IF((Q93&gt;S93),1,0))+(IF((Q94&gt;S94),1,0))+(IF((Q95&gt;S95),1,0))+(IF((U93&gt;W93),1,0))+(IF((U94&gt;W94),1,0))+(IF((U95&gt;W95),1,0))+(IF((Y93&gt;AA93),1,0))+(IF((Y94&gt;AA94),1,0))+(IF((Y95&gt;AA95),1,0))+(IF((AC93&gt;AE93),1,0))+(IF((AC94&gt;AE94),1,0))+(IF((AC95&gt;AE95),1,0))</f>
        <v>0</v>
      </c>
      <c r="AO94" s="226">
        <f>(IF((E93&lt;G93),1,0))+(IF((E94&lt;G94),1,0))+(IF((E95&lt;G95),1,0))+(IF((I93&lt;K93),1,0))+(IF((I94&lt;K94),1,0))+(IF((I95&lt;K95),1,0))+(IF((M93&lt;O93),1,0))+(IF((M94&lt;O94),1,0))+(IF((M95&lt;O95),1,0))+(IF((Q93&lt;S93),1,0))+(IF((Q94&lt;S94),1,0))+(IF((Q95&lt;S95),1,0))+(IF((U93&lt;W93),1,0))+(IF((U94&lt;W94),1,0))+(IF((U95&lt;W95),1,0))+(IF((Y93&lt;AA93),1,0))+(IF((Y94&lt;AA94),1,0))+(IF((Y95&lt;AA95),1,0))+(IF((AC93&lt;AE93),1,0))+(IF((AC94&lt;AE94),1,0))+(IF((AC95&lt;AE95),1,0))</f>
        <v>12</v>
      </c>
      <c r="AP94" s="227">
        <f>AN94-AO94</f>
        <v>-12</v>
      </c>
      <c r="AQ94" s="224">
        <f>SUM(E93:E95,I93:I95,M93:M95,Q93:Q95,U93:U95,Y93:Y95,AC93:AC95)</f>
        <v>49</v>
      </c>
      <c r="AR94" s="224">
        <f>SUM(G93:G95,K93:K95,O93:O95,S93:S95,W93:W95,AA93:AA95,AE93:AE95)</f>
        <v>180</v>
      </c>
      <c r="AS94" s="227">
        <f>AQ94-AR94</f>
        <v>-131</v>
      </c>
      <c r="AT94" s="352">
        <f>(AL94-AM94)*1000+(AP94)*100+AS94</f>
        <v>-7331</v>
      </c>
      <c r="AU94" s="353"/>
      <c r="AV94" s="113"/>
      <c r="BH94" s="109"/>
      <c r="BI94" s="109"/>
      <c r="BJ94" s="109"/>
      <c r="BK94" s="109"/>
      <c r="BL94" s="109"/>
      <c r="BM94" s="109"/>
    </row>
    <row r="95" spans="2:65" ht="12" customHeight="1" x14ac:dyDescent="0.15">
      <c r="B95" s="110"/>
      <c r="C95" s="96"/>
      <c r="D95" s="95"/>
      <c r="E95" s="12" t="str">
        <f>IF(AA80="","",AA80)</f>
        <v/>
      </c>
      <c r="F95" s="10" t="str">
        <f t="shared" si="15"/>
        <v/>
      </c>
      <c r="G95" s="9" t="str">
        <f>IF(Y80="","",Y80)</f>
        <v/>
      </c>
      <c r="H95" s="542" t="str">
        <f>IF(J92="","",J92)</f>
        <v/>
      </c>
      <c r="I95" s="11" t="str">
        <f>IF(AA83="","",AA83)</f>
        <v/>
      </c>
      <c r="J95" s="10" t="str">
        <f t="shared" si="16"/>
        <v/>
      </c>
      <c r="K95" s="9" t="str">
        <f>IF(Y83="","",Y83)</f>
        <v/>
      </c>
      <c r="L95" s="476" t="str">
        <f>IF(N92="","",N92)</f>
        <v/>
      </c>
      <c r="M95" s="9" t="str">
        <f>IF(AA86="","",AA86)</f>
        <v/>
      </c>
      <c r="N95" s="10" t="str">
        <f t="shared" si="17"/>
        <v/>
      </c>
      <c r="O95" s="9" t="str">
        <f>IF(Y86="","",Y86)</f>
        <v/>
      </c>
      <c r="P95" s="476" t="str">
        <f>IF(R92="","",R92)</f>
        <v/>
      </c>
      <c r="Q95" s="9" t="str">
        <f>IF(AA89="","",AA89)</f>
        <v/>
      </c>
      <c r="R95" s="10" t="str">
        <f t="shared" si="18"/>
        <v/>
      </c>
      <c r="S95" s="9" t="str">
        <f>IF(Y89="","",Y89)</f>
        <v/>
      </c>
      <c r="T95" s="477"/>
      <c r="U95" s="9" t="str">
        <f>IF(AA92="","",AA92)</f>
        <v/>
      </c>
      <c r="V95" s="10" t="str">
        <f t="shared" si="19"/>
        <v/>
      </c>
      <c r="W95" s="9" t="str">
        <f>IF(Y92="","",Y92)</f>
        <v/>
      </c>
      <c r="X95" s="477"/>
      <c r="Y95" s="492"/>
      <c r="Z95" s="493"/>
      <c r="AA95" s="493"/>
      <c r="AB95" s="494"/>
      <c r="AC95" s="21"/>
      <c r="AD95" s="10" t="str">
        <f t="shared" si="14"/>
        <v/>
      </c>
      <c r="AE95" s="20"/>
      <c r="AF95" s="363"/>
      <c r="AG95" s="19">
        <f>AL94</f>
        <v>0</v>
      </c>
      <c r="AH95" s="18" t="s">
        <v>10</v>
      </c>
      <c r="AI95" s="18">
        <f>AM94</f>
        <v>6</v>
      </c>
      <c r="AJ95" s="17" t="s">
        <v>7</v>
      </c>
      <c r="AK95" s="176"/>
      <c r="AL95" s="233"/>
      <c r="AM95" s="234"/>
      <c r="AN95" s="235"/>
      <c r="AO95" s="236"/>
      <c r="AP95" s="237"/>
      <c r="AQ95" s="234"/>
      <c r="AR95" s="234"/>
      <c r="AS95" s="237"/>
      <c r="AT95" s="224"/>
      <c r="AU95" s="224"/>
      <c r="AV95" s="113"/>
      <c r="BH95" s="109"/>
      <c r="BI95" s="109"/>
      <c r="BJ95" s="109"/>
      <c r="BK95" s="109"/>
      <c r="BL95" s="109"/>
      <c r="BM95" s="109"/>
    </row>
    <row r="96" spans="2:65" ht="12" customHeight="1" x14ac:dyDescent="0.15">
      <c r="B96" s="110"/>
      <c r="C96" s="97" t="s">
        <v>102</v>
      </c>
      <c r="D96" s="158" t="s">
        <v>104</v>
      </c>
      <c r="E96" s="13">
        <f>IF(AE78="","",AE78)</f>
        <v>7</v>
      </c>
      <c r="F96" s="15" t="str">
        <f t="shared" si="15"/>
        <v>-</v>
      </c>
      <c r="G96" s="14">
        <f>IF(AC78="","",AC78)</f>
        <v>15</v>
      </c>
      <c r="H96" s="541" t="str">
        <f>IF(AF78="","",IF(AF78="○","×",IF(AF78="×","○")))</f>
        <v>○</v>
      </c>
      <c r="I96" s="16">
        <f>IF(AE81="","",AE81)</f>
        <v>15</v>
      </c>
      <c r="J96" s="15" t="str">
        <f t="shared" si="16"/>
        <v>-</v>
      </c>
      <c r="K96" s="14">
        <f>IF(AC81="","",AC81)</f>
        <v>12</v>
      </c>
      <c r="L96" s="475" t="str">
        <f>IF(AF81="","",IF(AF81="○","×",IF(AF81="×","○")))</f>
        <v>○</v>
      </c>
      <c r="M96" s="14">
        <f>IF(AE84="","",AE84)</f>
        <v>19</v>
      </c>
      <c r="N96" s="15" t="str">
        <f t="shared" si="17"/>
        <v>-</v>
      </c>
      <c r="O96" s="14">
        <f>IF(AC84="","",AC84)</f>
        <v>17</v>
      </c>
      <c r="P96" s="475" t="str">
        <f>IF(AF84="","",IF(AF84="○","×",IF(AF84="×","○")))</f>
        <v>○</v>
      </c>
      <c r="Q96" s="16">
        <f>IF(AE87="","",AE87)</f>
        <v>15</v>
      </c>
      <c r="R96" s="15" t="str">
        <f t="shared" si="18"/>
        <v>-</v>
      </c>
      <c r="S96" s="14">
        <f>IF(AC87="","",AC87)</f>
        <v>3</v>
      </c>
      <c r="T96" s="475" t="str">
        <f>IF(AF87="","",IF(AF87="○","×",IF(AF87="×","○")))</f>
        <v>○</v>
      </c>
      <c r="U96" s="16">
        <f>IF(AE90="","",AE90)</f>
        <v>15</v>
      </c>
      <c r="V96" s="15" t="str">
        <f t="shared" si="19"/>
        <v>-</v>
      </c>
      <c r="W96" s="14">
        <f>IF(AC90="","",AC90)</f>
        <v>8</v>
      </c>
      <c r="X96" s="475" t="str">
        <f>IF(AF90="","",IF(AF90="○","×",IF(AF90="×","○")))</f>
        <v>×</v>
      </c>
      <c r="Y96" s="16">
        <f>IF(AE93="","",AE93)</f>
        <v>15</v>
      </c>
      <c r="Z96" s="15" t="str">
        <f>IF(Y96="","","-")</f>
        <v>-</v>
      </c>
      <c r="AA96" s="14">
        <f>IF(AC93="","",AC93)</f>
        <v>4</v>
      </c>
      <c r="AB96" s="475" t="str">
        <f>IF(AF93="","",IF(AF93="○","×",IF(AF93="×","○")))</f>
        <v>○</v>
      </c>
      <c r="AC96" s="442"/>
      <c r="AD96" s="443"/>
      <c r="AE96" s="443"/>
      <c r="AF96" s="444"/>
      <c r="AG96" s="355">
        <f>RANK(AT97,AT79:AT97)</f>
        <v>2</v>
      </c>
      <c r="AH96" s="356"/>
      <c r="AI96" s="356"/>
      <c r="AJ96" s="357"/>
      <c r="AK96" s="176"/>
      <c r="AL96" s="223"/>
      <c r="AM96" s="224"/>
      <c r="AN96" s="230"/>
      <c r="AO96" s="231"/>
      <c r="AP96" s="232"/>
      <c r="AQ96" s="224"/>
      <c r="AR96" s="224"/>
      <c r="AS96" s="227"/>
      <c r="AT96" s="224"/>
      <c r="AU96" s="224"/>
      <c r="AV96" s="113"/>
      <c r="BH96" s="109"/>
      <c r="BI96" s="109"/>
      <c r="BJ96" s="109"/>
      <c r="BK96" s="109"/>
      <c r="BL96" s="109"/>
      <c r="BM96" s="109"/>
    </row>
    <row r="97" spans="1:65" ht="12" customHeight="1" x14ac:dyDescent="0.15">
      <c r="B97" s="110"/>
      <c r="C97" s="96" t="s">
        <v>103</v>
      </c>
      <c r="D97" s="159" t="s">
        <v>154</v>
      </c>
      <c r="E97" s="12">
        <f>IF(AE79="","",AE79)</f>
        <v>15</v>
      </c>
      <c r="F97" s="10" t="str">
        <f t="shared" si="15"/>
        <v>-</v>
      </c>
      <c r="G97" s="9">
        <f>IF(AC79="","",AC79)</f>
        <v>11</v>
      </c>
      <c r="H97" s="542" t="str">
        <f>IF(J82="","",J82)</f>
        <v/>
      </c>
      <c r="I97" s="11">
        <f>IF(AE82="","",AE82)</f>
        <v>16</v>
      </c>
      <c r="J97" s="10" t="str">
        <f t="shared" si="16"/>
        <v>-</v>
      </c>
      <c r="K97" s="9">
        <f>IF(AC82="","",AC82)</f>
        <v>18</v>
      </c>
      <c r="L97" s="476" t="str">
        <f>IF(N88="","",N88)</f>
        <v>-</v>
      </c>
      <c r="M97" s="9">
        <f>IF(AE85="","",AE85)</f>
        <v>12</v>
      </c>
      <c r="N97" s="10" t="str">
        <f t="shared" si="17"/>
        <v>-</v>
      </c>
      <c r="O97" s="9">
        <f>IF(AC85="","",AC85)</f>
        <v>15</v>
      </c>
      <c r="P97" s="476" t="str">
        <f>IF(R88="","",R88)</f>
        <v/>
      </c>
      <c r="Q97" s="11">
        <f>IF(AE88="","",AE88)</f>
        <v>15</v>
      </c>
      <c r="R97" s="10" t="str">
        <f t="shared" si="18"/>
        <v>-</v>
      </c>
      <c r="S97" s="9">
        <f>IF(AC88="","",AC88)</f>
        <v>7</v>
      </c>
      <c r="T97" s="476" t="str">
        <f>IF(AD88="","",AD88)</f>
        <v>-</v>
      </c>
      <c r="U97" s="11">
        <f>IF(AE91="","",AE91)</f>
        <v>8</v>
      </c>
      <c r="V97" s="10" t="str">
        <f t="shared" si="19"/>
        <v>-</v>
      </c>
      <c r="W97" s="9">
        <f>IF(AC91="","",AC91)</f>
        <v>15</v>
      </c>
      <c r="X97" s="476" t="str">
        <f>IF(AH88="","",AH88)</f>
        <v/>
      </c>
      <c r="Y97" s="11">
        <f>IF(AE94="","",AE94)</f>
        <v>15</v>
      </c>
      <c r="Z97" s="10" t="str">
        <f>IF(Y97="","","-")</f>
        <v>-</v>
      </c>
      <c r="AA97" s="9">
        <f>IF(AC94="","",AC94)</f>
        <v>1</v>
      </c>
      <c r="AB97" s="476">
        <f>IF(AL88="","",AL88)</f>
        <v>1</v>
      </c>
      <c r="AC97" s="445"/>
      <c r="AD97" s="446"/>
      <c r="AE97" s="446"/>
      <c r="AF97" s="447"/>
      <c r="AG97" s="358"/>
      <c r="AH97" s="359"/>
      <c r="AI97" s="359"/>
      <c r="AJ97" s="360"/>
      <c r="AK97" s="176"/>
      <c r="AL97" s="223">
        <f>COUNTIF(E96:AF98,"○")</f>
        <v>5</v>
      </c>
      <c r="AM97" s="224">
        <f>COUNTIF(E96:AF98,"×")</f>
        <v>1</v>
      </c>
      <c r="AN97" s="225">
        <f>(IF((E96&gt;G96),1,0))+(IF((E97&gt;G97),1,0))+(IF((E98&gt;G98),1,0))+(IF((I96&gt;K96),1,0))+(IF((I97&gt;K97),1,0))+(IF((I98&gt;K98),1,0))+(IF((M96&gt;O96),1,0))+(IF((M97&gt;O97),1,0))+(IF((M98&gt;O98),1,0))+(IF((Q96&gt;S96),1,0))+(IF((Q97&gt;S97),1,0))+(IF((Q98&gt;S98),1,0))+(IF((U96&gt;W96),1,0))+(IF((U97&gt;W97),1,0))+(IF((U98&gt;W98),1,0))+(IF((Y96&gt;AA96),1,0))+(IF((Y97&gt;AA97),1,0))+(IF((Y98&gt;AA98),1,0))+(IF((AC96&gt;AE96),1,0))+(IF((AC97&gt;AE97),1,0))+(IF((AC98&gt;AE98),1,0))</f>
        <v>11</v>
      </c>
      <c r="AO97" s="226">
        <f>(IF((E96&lt;G96),1,0))+(IF((E97&lt;G97),1,0))+(IF((E98&lt;G98),1,0))+(IF((I96&lt;K96),1,0))+(IF((I97&lt;K97),1,0))+(IF((I98&lt;K98),1,0))+(IF((M96&lt;O96),1,0))+(IF((M97&lt;O97),1,0))+(IF((M98&lt;O98),1,0))+(IF((Q96&lt;S96),1,0))+(IF((Q97&lt;S97),1,0))+(IF((Q98&lt;S98),1,0))+(IF((U96&lt;W96),1,0))+(IF((U97&lt;W97),1,0))+(IF((U98&lt;W98),1,0))+(IF((Y96&lt;AA96),1,0))+(IF((Y97&lt;AA97),1,0))+(IF((Y98&lt;AA98),1,0))+(IF((AC96&lt;AE96),1,0))+(IF((AC97&lt;AE97),1,0))+(IF((AC98&lt;AE98),1,0))</f>
        <v>5</v>
      </c>
      <c r="AP97" s="227">
        <f>AN97-AO97</f>
        <v>6</v>
      </c>
      <c r="AQ97" s="224">
        <f>SUM(E96:E98,I96:I98,M96:M98,Q96:Q98,U96:U98,Y96:Y98,AC96:AC98)</f>
        <v>225</v>
      </c>
      <c r="AR97" s="224">
        <f>SUM(G96:G98,K96:K98,O96:O98,S96:S98,W96:W98,AA96:AA98,AE96:AE98)</f>
        <v>181</v>
      </c>
      <c r="AS97" s="227">
        <f>AQ97-AR97</f>
        <v>44</v>
      </c>
      <c r="AT97" s="352">
        <f>(AL97-AM97)*1000+(AP97)*100+AS97</f>
        <v>4644</v>
      </c>
      <c r="AU97" s="353"/>
      <c r="AV97" s="113"/>
      <c r="BH97" s="109"/>
      <c r="BI97" s="109"/>
      <c r="BJ97" s="109"/>
      <c r="BK97" s="109"/>
      <c r="BL97" s="109"/>
      <c r="BM97" s="109"/>
    </row>
    <row r="98" spans="1:65" ht="12" customHeight="1" thickBot="1" x14ac:dyDescent="0.2">
      <c r="B98" s="110"/>
      <c r="C98" s="98"/>
      <c r="D98" s="99"/>
      <c r="E98" s="8">
        <f>IF(AE80="","",AE80)</f>
        <v>15</v>
      </c>
      <c r="F98" s="6" t="str">
        <f t="shared" si="15"/>
        <v>-</v>
      </c>
      <c r="G98" s="5">
        <f>IF(AC80="","",AC80)</f>
        <v>12</v>
      </c>
      <c r="H98" s="543" t="str">
        <f>IF(J83="","",J83)</f>
        <v/>
      </c>
      <c r="I98" s="7">
        <f>IF(AE83="","",AE83)</f>
        <v>16</v>
      </c>
      <c r="J98" s="6" t="str">
        <f t="shared" si="16"/>
        <v>-</v>
      </c>
      <c r="K98" s="5">
        <f>IF(AC83="","",AC83)</f>
        <v>14</v>
      </c>
      <c r="L98" s="491" t="str">
        <f>IF(N89="","",N89)</f>
        <v/>
      </c>
      <c r="M98" s="5">
        <f>IF(AE86="","",AE86)</f>
        <v>16</v>
      </c>
      <c r="N98" s="6" t="str">
        <f t="shared" si="17"/>
        <v>-</v>
      </c>
      <c r="O98" s="5">
        <f>IF(AC86="","",AC86)</f>
        <v>14</v>
      </c>
      <c r="P98" s="491" t="str">
        <f>IF(R89="","",R89)</f>
        <v/>
      </c>
      <c r="Q98" s="7" t="str">
        <f>IF(AE89="","",AE89)</f>
        <v/>
      </c>
      <c r="R98" s="6" t="str">
        <f t="shared" si="18"/>
        <v/>
      </c>
      <c r="S98" s="5" t="str">
        <f>IF(AC89="","",AC89)</f>
        <v/>
      </c>
      <c r="T98" s="491" t="str">
        <f>IF(AD89="","",AD89)</f>
        <v/>
      </c>
      <c r="U98" s="7">
        <f>IF(AE92="","",AE92)</f>
        <v>11</v>
      </c>
      <c r="V98" s="6" t="str">
        <f t="shared" si="19"/>
        <v>-</v>
      </c>
      <c r="W98" s="5">
        <f>IF(AC92="","",AC92)</f>
        <v>15</v>
      </c>
      <c r="X98" s="491" t="str">
        <f>IF(AH89="","",AH89)</f>
        <v>勝</v>
      </c>
      <c r="Y98" s="7" t="str">
        <f>IF(AE95="","",AE95)</f>
        <v/>
      </c>
      <c r="Z98" s="6" t="str">
        <f>IF(Y98="","","-")</f>
        <v/>
      </c>
      <c r="AA98" s="5" t="str">
        <f>IF(AC95="","",AC95)</f>
        <v/>
      </c>
      <c r="AB98" s="491" t="str">
        <f>IF(AL89="","",AL89)</f>
        <v/>
      </c>
      <c r="AC98" s="448"/>
      <c r="AD98" s="449"/>
      <c r="AE98" s="449"/>
      <c r="AF98" s="450"/>
      <c r="AG98" s="4">
        <f>AL97</f>
        <v>5</v>
      </c>
      <c r="AH98" s="3" t="s">
        <v>10</v>
      </c>
      <c r="AI98" s="3">
        <f>AM97</f>
        <v>1</v>
      </c>
      <c r="AJ98" s="2" t="s">
        <v>7</v>
      </c>
      <c r="AK98" s="176"/>
      <c r="AL98" s="233"/>
      <c r="AM98" s="234"/>
      <c r="AN98" s="235"/>
      <c r="AO98" s="236"/>
      <c r="AP98" s="237"/>
      <c r="AQ98" s="234"/>
      <c r="AR98" s="234"/>
      <c r="AS98" s="237"/>
      <c r="AT98" s="224"/>
      <c r="AU98" s="224"/>
      <c r="AV98" s="113"/>
      <c r="BH98" s="109"/>
      <c r="BI98" s="109"/>
      <c r="BJ98" s="109"/>
      <c r="BK98" s="109"/>
      <c r="BL98" s="109"/>
      <c r="BM98" s="109"/>
    </row>
    <row r="99" spans="1:65" ht="13.05" customHeight="1" x14ac:dyDescent="0.2">
      <c r="B99" s="110"/>
      <c r="C99" s="115"/>
      <c r="D99" s="119"/>
      <c r="E99" s="119"/>
      <c r="F99" s="119"/>
      <c r="G99" s="119"/>
      <c r="H99" s="119"/>
      <c r="I99" s="118"/>
      <c r="J99" s="118"/>
      <c r="K99" s="118"/>
      <c r="L99" s="118"/>
      <c r="M99" s="118"/>
      <c r="N99" s="118"/>
      <c r="O99" s="118"/>
      <c r="P99" s="118"/>
      <c r="Q99" s="118"/>
      <c r="R99" s="118"/>
      <c r="S99" s="117"/>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BH99" s="109"/>
      <c r="BI99" s="109"/>
      <c r="BJ99" s="109"/>
      <c r="BK99" s="109"/>
      <c r="BL99" s="109"/>
      <c r="BM99" s="109"/>
    </row>
    <row r="100" spans="1:65" ht="15" customHeight="1" x14ac:dyDescent="0.2">
      <c r="B100" s="110"/>
      <c r="C100" s="115"/>
      <c r="D100" s="119"/>
      <c r="E100" s="119"/>
      <c r="F100" s="119"/>
      <c r="G100" s="119"/>
      <c r="H100" s="119"/>
      <c r="I100" s="118"/>
      <c r="J100" s="118"/>
      <c r="K100" s="118"/>
      <c r="L100" s="118"/>
      <c r="M100" s="118"/>
      <c r="N100" s="118"/>
      <c r="O100" s="118"/>
      <c r="P100" s="118"/>
      <c r="Q100" s="118"/>
      <c r="R100" s="118"/>
      <c r="S100" s="136" t="s">
        <v>14</v>
      </c>
      <c r="T100" s="116"/>
      <c r="U100" s="110"/>
      <c r="V100" s="110"/>
      <c r="W100" s="110"/>
      <c r="X100" s="110"/>
      <c r="Y100" s="110"/>
      <c r="Z100" s="135"/>
      <c r="AA100" s="135"/>
      <c r="AB100" s="135"/>
      <c r="AC100" s="135"/>
      <c r="AD100" s="135"/>
      <c r="AE100" s="135"/>
      <c r="AF100" s="135"/>
      <c r="AG100" s="113"/>
      <c r="AH100" s="113"/>
      <c r="AI100" s="113"/>
      <c r="AJ100" s="113"/>
      <c r="AK100" s="113"/>
      <c r="AL100" s="113"/>
      <c r="AM100" s="113"/>
      <c r="AN100" s="113"/>
      <c r="AO100" s="113"/>
      <c r="AP100" s="113"/>
      <c r="AQ100" s="113"/>
      <c r="AR100" s="113"/>
      <c r="AS100" s="113"/>
      <c r="AT100" s="113"/>
      <c r="AU100" s="113"/>
      <c r="AV100" s="113"/>
      <c r="BH100" s="109"/>
      <c r="BI100" s="109"/>
      <c r="BJ100" s="109"/>
      <c r="BK100" s="109"/>
      <c r="BL100" s="109"/>
      <c r="BM100" s="109"/>
    </row>
    <row r="101" spans="1:65" ht="15" customHeight="1" x14ac:dyDescent="0.2">
      <c r="B101" s="110"/>
      <c r="C101" s="115"/>
      <c r="D101" s="119"/>
      <c r="E101" s="119"/>
      <c r="F101" s="119"/>
      <c r="G101" s="119"/>
      <c r="H101" s="119"/>
      <c r="I101" s="118"/>
      <c r="J101" s="118"/>
      <c r="K101" s="118"/>
      <c r="L101" s="118"/>
      <c r="M101" s="118"/>
      <c r="N101" s="118"/>
      <c r="O101" s="118"/>
      <c r="P101" s="118"/>
      <c r="Q101" s="118"/>
      <c r="R101" s="118"/>
      <c r="S101" s="436" t="str">
        <f>C90</f>
        <v>白川律稀</v>
      </c>
      <c r="T101" s="437"/>
      <c r="U101" s="437"/>
      <c r="V101" s="437"/>
      <c r="W101" s="437"/>
      <c r="X101" s="437"/>
      <c r="Y101" s="437"/>
      <c r="Z101" s="388" t="str">
        <f>D90</f>
        <v>タイム</v>
      </c>
      <c r="AA101" s="437"/>
      <c r="AB101" s="437"/>
      <c r="AC101" s="437"/>
      <c r="AD101" s="437"/>
      <c r="AE101" s="437"/>
      <c r="AF101" s="438"/>
      <c r="AG101" s="113"/>
      <c r="AH101" s="113"/>
      <c r="AI101" s="113"/>
      <c r="AJ101" s="113"/>
      <c r="AK101" s="113"/>
      <c r="AL101" s="113"/>
      <c r="AM101" s="113"/>
      <c r="AN101" s="113"/>
      <c r="AO101" s="113"/>
      <c r="AP101" s="113"/>
      <c r="AQ101" s="113"/>
      <c r="AR101" s="113"/>
      <c r="AS101" s="113"/>
      <c r="AT101" s="113"/>
      <c r="AU101" s="113"/>
      <c r="AV101" s="113"/>
      <c r="BH101" s="109"/>
      <c r="BI101" s="109"/>
      <c r="BJ101" s="109"/>
      <c r="BK101" s="109"/>
      <c r="BL101" s="109"/>
      <c r="BM101" s="109"/>
    </row>
    <row r="102" spans="1:65" ht="15" customHeight="1" x14ac:dyDescent="0.2">
      <c r="B102" s="110"/>
      <c r="C102" s="115"/>
      <c r="D102" s="119"/>
      <c r="E102" s="119"/>
      <c r="F102" s="119"/>
      <c r="G102" s="119"/>
      <c r="H102" s="119"/>
      <c r="I102" s="118"/>
      <c r="J102" s="118"/>
      <c r="K102" s="118"/>
      <c r="L102" s="118"/>
      <c r="M102" s="118"/>
      <c r="N102" s="118"/>
      <c r="O102" s="118"/>
      <c r="P102" s="118"/>
      <c r="Q102" s="118"/>
      <c r="R102" s="118"/>
      <c r="S102" s="439" t="str">
        <f>C91</f>
        <v>安藤凌</v>
      </c>
      <c r="T102" s="440"/>
      <c r="U102" s="440"/>
      <c r="V102" s="440"/>
      <c r="W102" s="440"/>
      <c r="X102" s="440"/>
      <c r="Y102" s="440"/>
      <c r="Z102" s="384" t="str">
        <f>D91</f>
        <v>タイム</v>
      </c>
      <c r="AA102" s="440"/>
      <c r="AB102" s="440"/>
      <c r="AC102" s="440"/>
      <c r="AD102" s="440"/>
      <c r="AE102" s="440"/>
      <c r="AF102" s="441"/>
      <c r="AG102" s="113"/>
      <c r="AH102" s="113"/>
      <c r="AI102" s="113"/>
      <c r="AJ102" s="113"/>
      <c r="AK102" s="113"/>
      <c r="AL102" s="113"/>
      <c r="AM102" s="113"/>
      <c r="AN102" s="113"/>
      <c r="AO102" s="113"/>
      <c r="AP102" s="113"/>
      <c r="AQ102" s="113"/>
      <c r="AR102" s="113"/>
      <c r="AS102" s="113"/>
      <c r="AT102" s="113"/>
      <c r="AU102" s="113"/>
      <c r="AV102" s="113"/>
      <c r="BH102" s="109"/>
      <c r="BI102" s="109"/>
      <c r="BJ102" s="109"/>
      <c r="BK102" s="109"/>
      <c r="BL102" s="109"/>
      <c r="BM102" s="109"/>
    </row>
    <row r="103" spans="1:65" ht="15" customHeight="1" x14ac:dyDescent="0.2">
      <c r="B103" s="110"/>
      <c r="C103" s="115"/>
      <c r="D103" s="119"/>
      <c r="E103" s="119"/>
      <c r="F103" s="119"/>
      <c r="G103" s="119"/>
      <c r="H103" s="119"/>
      <c r="I103" s="118"/>
      <c r="J103" s="118"/>
      <c r="K103" s="118"/>
      <c r="L103" s="118"/>
      <c r="M103" s="118"/>
      <c r="N103" s="118"/>
      <c r="O103" s="118"/>
      <c r="P103" s="118"/>
      <c r="Q103" s="118"/>
      <c r="R103" s="118"/>
      <c r="S103" s="130" t="s">
        <v>15</v>
      </c>
      <c r="T103" s="130"/>
      <c r="U103" s="130"/>
      <c r="V103" s="130"/>
      <c r="W103" s="130"/>
      <c r="X103" s="130"/>
      <c r="Y103" s="130"/>
      <c r="Z103" s="130"/>
      <c r="AA103" s="130"/>
      <c r="AB103" s="130"/>
      <c r="AC103" s="130"/>
      <c r="AD103" s="130"/>
      <c r="AE103" s="130"/>
      <c r="AF103" s="130"/>
      <c r="AG103" s="113"/>
      <c r="AH103" s="113"/>
      <c r="AI103" s="113"/>
      <c r="AJ103" s="113"/>
      <c r="AK103" s="113"/>
      <c r="AL103" s="113"/>
      <c r="AM103" s="113"/>
      <c r="AN103" s="113"/>
      <c r="AO103" s="113"/>
      <c r="AP103" s="113"/>
      <c r="AQ103" s="113"/>
      <c r="AR103" s="113"/>
      <c r="AS103" s="113"/>
      <c r="AT103" s="113"/>
      <c r="AU103" s="113"/>
      <c r="AV103" s="113"/>
      <c r="BH103" s="109"/>
      <c r="BI103" s="109"/>
      <c r="BJ103" s="109"/>
      <c r="BK103" s="109"/>
      <c r="BL103" s="109"/>
      <c r="BM103" s="109"/>
    </row>
    <row r="104" spans="1:65" ht="15" customHeight="1" x14ac:dyDescent="0.2">
      <c r="B104" s="110"/>
      <c r="C104" s="115"/>
      <c r="D104" s="119"/>
      <c r="E104" s="119"/>
      <c r="F104" s="119"/>
      <c r="G104" s="119"/>
      <c r="H104" s="119"/>
      <c r="I104" s="118"/>
      <c r="J104" s="118"/>
      <c r="K104" s="118"/>
      <c r="L104" s="118"/>
      <c r="M104" s="118"/>
      <c r="N104" s="118"/>
      <c r="O104" s="118"/>
      <c r="P104" s="118"/>
      <c r="Q104" s="118"/>
      <c r="R104" s="118"/>
      <c r="S104" s="436" t="str">
        <f>C96</f>
        <v>合田亜里砂</v>
      </c>
      <c r="T104" s="437"/>
      <c r="U104" s="437"/>
      <c r="V104" s="437"/>
      <c r="W104" s="437"/>
      <c r="X104" s="437"/>
      <c r="Y104" s="437"/>
      <c r="Z104" s="388" t="str">
        <f>D96</f>
        <v>土居クラブ</v>
      </c>
      <c r="AA104" s="437"/>
      <c r="AB104" s="437"/>
      <c r="AC104" s="437"/>
      <c r="AD104" s="437"/>
      <c r="AE104" s="437"/>
      <c r="AF104" s="438"/>
      <c r="AG104" s="113"/>
      <c r="AH104" s="113"/>
      <c r="AI104" s="113"/>
      <c r="AJ104" s="113"/>
      <c r="AK104" s="113"/>
      <c r="AL104" s="113"/>
      <c r="AM104" s="113"/>
      <c r="AN104" s="113"/>
      <c r="AO104" s="113"/>
      <c r="AP104" s="113"/>
      <c r="AQ104" s="113"/>
      <c r="AR104" s="113"/>
      <c r="AS104" s="113"/>
      <c r="AT104" s="113"/>
      <c r="AU104" s="113"/>
      <c r="AV104" s="113"/>
      <c r="BH104" s="109"/>
      <c r="BI104" s="109"/>
      <c r="BJ104" s="109"/>
      <c r="BK104" s="109"/>
      <c r="BL104" s="109"/>
      <c r="BM104" s="109"/>
    </row>
    <row r="105" spans="1:65" ht="15" customHeight="1" x14ac:dyDescent="0.2">
      <c r="B105" s="110"/>
      <c r="C105" s="115"/>
      <c r="D105" s="119"/>
      <c r="E105" s="119"/>
      <c r="F105" s="119"/>
      <c r="G105" s="119"/>
      <c r="H105" s="119"/>
      <c r="I105" s="118"/>
      <c r="J105" s="118"/>
      <c r="K105" s="118"/>
      <c r="L105" s="118"/>
      <c r="M105" s="118"/>
      <c r="N105" s="118"/>
      <c r="O105" s="118"/>
      <c r="P105" s="118"/>
      <c r="Q105" s="118"/>
      <c r="R105" s="118"/>
      <c r="S105" s="439" t="str">
        <f>C97</f>
        <v>合田義久</v>
      </c>
      <c r="T105" s="440"/>
      <c r="U105" s="440"/>
      <c r="V105" s="440"/>
      <c r="W105" s="440"/>
      <c r="X105" s="440"/>
      <c r="Y105" s="440"/>
      <c r="Z105" s="384" t="str">
        <f>D97</f>
        <v>Ａ'ｓ</v>
      </c>
      <c r="AA105" s="440"/>
      <c r="AB105" s="440"/>
      <c r="AC105" s="440"/>
      <c r="AD105" s="440"/>
      <c r="AE105" s="440"/>
      <c r="AF105" s="441"/>
      <c r="AG105" s="113"/>
      <c r="AH105" s="113"/>
      <c r="AI105" s="113"/>
      <c r="AJ105" s="113"/>
      <c r="AK105" s="113"/>
      <c r="AL105" s="113"/>
      <c r="AM105" s="113"/>
      <c r="AN105" s="113"/>
      <c r="AO105" s="113"/>
      <c r="AP105" s="113"/>
      <c r="AQ105" s="113"/>
      <c r="AR105" s="113"/>
      <c r="AS105" s="113"/>
      <c r="AT105" s="113"/>
      <c r="AU105" s="113"/>
      <c r="AV105" s="113"/>
      <c r="BH105" s="109"/>
      <c r="BI105" s="109"/>
      <c r="BJ105" s="109"/>
      <c r="BK105" s="109"/>
      <c r="BL105" s="109"/>
      <c r="BM105" s="109"/>
    </row>
    <row r="106" spans="1:65" ht="13.05" customHeight="1" thickBot="1" x14ac:dyDescent="0.25">
      <c r="A106" s="145"/>
      <c r="B106" s="145"/>
      <c r="C106" s="146"/>
      <c r="D106" s="147"/>
      <c r="E106" s="147"/>
      <c r="F106" s="147"/>
      <c r="G106" s="147"/>
      <c r="H106" s="147"/>
      <c r="I106" s="148"/>
      <c r="J106" s="148"/>
      <c r="K106" s="148"/>
      <c r="L106" s="148"/>
      <c r="M106" s="148"/>
      <c r="N106" s="148"/>
      <c r="O106" s="148"/>
      <c r="P106" s="148"/>
      <c r="Q106" s="148"/>
      <c r="R106" s="148"/>
      <c r="S106" s="149"/>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45"/>
      <c r="BH106" s="109"/>
      <c r="BI106" s="109"/>
      <c r="BJ106" s="109"/>
      <c r="BK106" s="109"/>
      <c r="BL106" s="109"/>
      <c r="BM106" s="109"/>
    </row>
    <row r="107" spans="1:65" ht="12" customHeight="1" x14ac:dyDescent="0.2">
      <c r="B107" s="110"/>
      <c r="C107" s="115"/>
      <c r="D107" s="119"/>
      <c r="E107" s="119"/>
      <c r="F107" s="119"/>
      <c r="G107" s="119"/>
      <c r="H107" s="119"/>
      <c r="I107" s="118"/>
      <c r="J107" s="118"/>
      <c r="K107" s="118"/>
      <c r="L107" s="118"/>
      <c r="M107" s="118"/>
      <c r="N107" s="118"/>
      <c r="O107" s="118"/>
      <c r="P107" s="118"/>
      <c r="Q107" s="118"/>
      <c r="R107" s="118"/>
      <c r="S107" s="117"/>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BH107" s="109"/>
      <c r="BI107" s="109"/>
      <c r="BJ107" s="109"/>
      <c r="BK107" s="109"/>
      <c r="BL107" s="109"/>
      <c r="BM107" s="109"/>
    </row>
    <row r="108" spans="1:65" ht="30" x14ac:dyDescent="0.2">
      <c r="B108" s="110"/>
      <c r="C108" s="427" t="s">
        <v>108</v>
      </c>
      <c r="D108" s="427"/>
      <c r="E108" s="427"/>
      <c r="F108" s="427"/>
      <c r="G108" s="427"/>
      <c r="H108" s="427"/>
      <c r="I108" s="427"/>
      <c r="J108" s="427"/>
      <c r="K108" s="427"/>
      <c r="L108" s="427"/>
      <c r="M108" s="427"/>
      <c r="N108" s="427"/>
      <c r="O108" s="427"/>
      <c r="P108" s="427"/>
      <c r="Q108" s="113"/>
      <c r="R108" s="113"/>
      <c r="S108" s="113"/>
      <c r="T108" s="113"/>
      <c r="U108" s="120" t="s">
        <v>59</v>
      </c>
      <c r="V108" s="113"/>
      <c r="W108" s="113"/>
      <c r="X108" s="113"/>
      <c r="Y108" s="110"/>
      <c r="Z108" s="110"/>
      <c r="AA108" s="110"/>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BH108" s="109"/>
      <c r="BI108" s="109"/>
      <c r="BJ108" s="109"/>
      <c r="BK108" s="109"/>
      <c r="BL108" s="109"/>
      <c r="BM108" s="109"/>
    </row>
    <row r="109" spans="1:65" ht="5.0999999999999996" customHeight="1" thickBot="1" x14ac:dyDescent="0.25">
      <c r="C109" s="115"/>
      <c r="D109" s="119"/>
      <c r="E109" s="119"/>
      <c r="F109" s="119"/>
      <c r="G109" s="119"/>
      <c r="H109" s="119"/>
      <c r="I109" s="118"/>
      <c r="J109" s="118"/>
      <c r="K109" s="118"/>
      <c r="L109" s="118"/>
      <c r="M109" s="118"/>
      <c r="N109" s="118"/>
      <c r="O109" s="118"/>
      <c r="P109" s="118"/>
      <c r="Q109" s="118"/>
      <c r="R109" s="118"/>
      <c r="S109" s="117"/>
      <c r="T109" s="117"/>
      <c r="U109" s="117"/>
      <c r="V109" s="117"/>
      <c r="W109" s="117"/>
      <c r="X109" s="116"/>
      <c r="Y109" s="115"/>
      <c r="Z109" s="115"/>
      <c r="AA109" s="115"/>
      <c r="AB109" s="115"/>
      <c r="AC109" s="115"/>
      <c r="AD109" s="115"/>
      <c r="AE109" s="115"/>
      <c r="AF109" s="115"/>
      <c r="AG109" s="115"/>
      <c r="AK109" s="110"/>
      <c r="AL109" s="110"/>
      <c r="AM109" s="110"/>
      <c r="AN109" s="110"/>
      <c r="AO109" s="110"/>
      <c r="AP109" s="110"/>
      <c r="AQ109" s="110"/>
      <c r="AR109" s="110"/>
      <c r="AS109" s="110"/>
      <c r="AT109" s="110"/>
      <c r="AU109" s="110"/>
      <c r="AV109" s="110"/>
      <c r="AY109" s="109"/>
      <c r="AZ109" s="109"/>
      <c r="BA109" s="109"/>
      <c r="BB109" s="109"/>
      <c r="BC109" s="109"/>
      <c r="BD109" s="109"/>
      <c r="BE109" s="109"/>
      <c r="BF109" s="109"/>
      <c r="BG109" s="109"/>
      <c r="BH109" s="109"/>
      <c r="BI109" s="109"/>
      <c r="BJ109" s="109"/>
      <c r="BK109" s="109"/>
      <c r="BL109" s="109"/>
      <c r="BM109" s="109"/>
    </row>
    <row r="110" spans="1:65" ht="10.95" customHeight="1" x14ac:dyDescent="0.15">
      <c r="A110" s="114"/>
      <c r="B110" s="114"/>
      <c r="C110" s="428" t="s">
        <v>109</v>
      </c>
      <c r="D110" s="429"/>
      <c r="E110" s="432" t="str">
        <f>C112</f>
        <v>森實賢二</v>
      </c>
      <c r="F110" s="433"/>
      <c r="G110" s="433"/>
      <c r="H110" s="434"/>
      <c r="I110" s="435" t="str">
        <f>C115</f>
        <v>井上訓臣</v>
      </c>
      <c r="J110" s="433"/>
      <c r="K110" s="433"/>
      <c r="L110" s="434"/>
      <c r="M110" s="435" t="str">
        <f>C118</f>
        <v>石川勝士</v>
      </c>
      <c r="N110" s="433"/>
      <c r="O110" s="433"/>
      <c r="P110" s="434"/>
      <c r="Q110" s="435" t="str">
        <f>C121</f>
        <v>山中悠智</v>
      </c>
      <c r="R110" s="433"/>
      <c r="S110" s="433"/>
      <c r="T110" s="434"/>
      <c r="U110" s="435" t="str">
        <f>C124</f>
        <v>内藤颯太</v>
      </c>
      <c r="V110" s="433"/>
      <c r="W110" s="433"/>
      <c r="X110" s="434"/>
      <c r="Y110" s="374" t="s">
        <v>1</v>
      </c>
      <c r="Z110" s="375"/>
      <c r="AA110" s="375"/>
      <c r="AB110" s="376"/>
      <c r="AC110" s="88"/>
      <c r="AD110" s="377" t="s">
        <v>3</v>
      </c>
      <c r="AE110" s="378"/>
      <c r="AF110" s="379" t="s">
        <v>4</v>
      </c>
      <c r="AG110" s="380"/>
      <c r="AH110" s="381"/>
      <c r="AI110" s="368" t="s">
        <v>5</v>
      </c>
      <c r="AJ110" s="369"/>
      <c r="AK110" s="370"/>
      <c r="AL110" s="178"/>
      <c r="AM110" s="178"/>
      <c r="AY110" s="109"/>
      <c r="AZ110" s="109"/>
      <c r="BA110" s="109"/>
      <c r="BB110" s="109"/>
      <c r="BC110" s="109"/>
      <c r="BD110" s="109"/>
      <c r="BE110" s="109"/>
      <c r="BF110" s="109"/>
      <c r="BG110" s="109"/>
      <c r="BH110" s="109"/>
      <c r="BI110" s="109"/>
      <c r="BJ110" s="109"/>
      <c r="BK110" s="109"/>
      <c r="BL110" s="109"/>
      <c r="BM110" s="109"/>
    </row>
    <row r="111" spans="1:65" ht="10.95" customHeight="1" thickBot="1" x14ac:dyDescent="0.2">
      <c r="A111" s="114"/>
      <c r="B111" s="114"/>
      <c r="C111" s="430"/>
      <c r="D111" s="431"/>
      <c r="E111" s="485" t="str">
        <f>C113</f>
        <v>岡本颯</v>
      </c>
      <c r="F111" s="414"/>
      <c r="G111" s="414"/>
      <c r="H111" s="415"/>
      <c r="I111" s="413" t="str">
        <f>C116</f>
        <v>好井邦嘉</v>
      </c>
      <c r="J111" s="414"/>
      <c r="K111" s="414"/>
      <c r="L111" s="415"/>
      <c r="M111" s="413" t="str">
        <f>C119</f>
        <v>眞鍋頼斗</v>
      </c>
      <c r="N111" s="414"/>
      <c r="O111" s="414"/>
      <c r="P111" s="415"/>
      <c r="Q111" s="413" t="str">
        <f>C122</f>
        <v>亀井尋斗</v>
      </c>
      <c r="R111" s="414"/>
      <c r="S111" s="414"/>
      <c r="T111" s="415"/>
      <c r="U111" s="413" t="str">
        <f>C125</f>
        <v>船越瑛太</v>
      </c>
      <c r="V111" s="414"/>
      <c r="W111" s="414"/>
      <c r="X111" s="415"/>
      <c r="Y111" s="371" t="s">
        <v>2</v>
      </c>
      <c r="Z111" s="372"/>
      <c r="AA111" s="372"/>
      <c r="AB111" s="373"/>
      <c r="AC111" s="88"/>
      <c r="AD111" s="307" t="s">
        <v>6</v>
      </c>
      <c r="AE111" s="308" t="s">
        <v>7</v>
      </c>
      <c r="AF111" s="307" t="s">
        <v>19</v>
      </c>
      <c r="AG111" s="308" t="s">
        <v>8</v>
      </c>
      <c r="AH111" s="309" t="s">
        <v>9</v>
      </c>
      <c r="AI111" s="308" t="s">
        <v>19</v>
      </c>
      <c r="AJ111" s="308" t="s">
        <v>8</v>
      </c>
      <c r="AK111" s="309" t="s">
        <v>9</v>
      </c>
      <c r="AL111" s="178"/>
      <c r="AM111" s="178"/>
      <c r="AY111" s="109"/>
      <c r="AZ111" s="109"/>
      <c r="BA111" s="109"/>
      <c r="BB111" s="109"/>
      <c r="BC111" s="109"/>
      <c r="BD111" s="109"/>
      <c r="BE111" s="109"/>
      <c r="BF111" s="109"/>
      <c r="BG111" s="109"/>
      <c r="BH111" s="109"/>
      <c r="BI111" s="109"/>
      <c r="BJ111" s="109"/>
      <c r="BK111" s="109"/>
      <c r="BL111" s="109"/>
      <c r="BM111" s="109"/>
    </row>
    <row r="112" spans="1:65" ht="10.95" customHeight="1" x14ac:dyDescent="0.15">
      <c r="A112" s="112"/>
      <c r="B112" s="112"/>
      <c r="C112" s="286" t="s">
        <v>112</v>
      </c>
      <c r="D112" s="82" t="s">
        <v>111</v>
      </c>
      <c r="E112" s="479"/>
      <c r="F112" s="480"/>
      <c r="G112" s="480"/>
      <c r="H112" s="481"/>
      <c r="I112" s="104">
        <v>2</v>
      </c>
      <c r="J112" s="45" t="str">
        <f>IF(I112="","","-")</f>
        <v>-</v>
      </c>
      <c r="K112" s="101">
        <v>15</v>
      </c>
      <c r="L112" s="390" t="str">
        <f>IF(I112&lt;&gt;"",IF(I112&gt;K112,IF(I113&gt;K113,"○",IF(I114&gt;K114,"○","×")),IF(I113&gt;K113,IF(I114&gt;K114,"○","×"),"×")),"")</f>
        <v>×</v>
      </c>
      <c r="M112" s="104">
        <v>7</v>
      </c>
      <c r="N112" s="61"/>
      <c r="O112" s="100">
        <v>15</v>
      </c>
      <c r="P112" s="390" t="str">
        <f>IF(M112&lt;&gt;"",IF(M112&gt;O112,IF(M113&gt;O113,"○",IF(M114&gt;O114,"○","×")),IF(M113&gt;O113,IF(M114&gt;O114,"○","×"),"×")),"")</f>
        <v>×</v>
      </c>
      <c r="Q112" s="104">
        <v>6</v>
      </c>
      <c r="R112" s="61" t="str">
        <f t="shared" ref="R112:R120" si="20">IF(Q112="","","-")</f>
        <v>-</v>
      </c>
      <c r="S112" s="100">
        <v>15</v>
      </c>
      <c r="T112" s="390" t="str">
        <f>IF(Q112&lt;&gt;"",IF(Q112&gt;S112,IF(Q113&gt;S113,"○",IF(Q114&gt;S114,"○","×")),IF(Q113&gt;S113,IF(Q114&gt;S114,"○","×"),"×")),"")</f>
        <v>×</v>
      </c>
      <c r="U112" s="104">
        <v>15</v>
      </c>
      <c r="V112" s="61" t="str">
        <f t="shared" ref="V112:V123" si="21">IF(U112="","","-")</f>
        <v>-</v>
      </c>
      <c r="W112" s="100">
        <v>13</v>
      </c>
      <c r="X112" s="426" t="str">
        <f>IF(U112&lt;&gt;"",IF(U112&gt;W112,IF(U113&gt;W113,"○",IF(U114&gt;W114,"○","×")),IF(U113&gt;W113,IF(U114&gt;W114,"○","×"),"×")),"")</f>
        <v>×</v>
      </c>
      <c r="Y112" s="392">
        <f>RANK(AL113,AL112:AL125)</f>
        <v>5</v>
      </c>
      <c r="Z112" s="393"/>
      <c r="AA112" s="393"/>
      <c r="AB112" s="394"/>
      <c r="AC112" s="88"/>
      <c r="AD112" s="193"/>
      <c r="AE112" s="194"/>
      <c r="AF112" s="211"/>
      <c r="AG112" s="212"/>
      <c r="AH112" s="196"/>
      <c r="AI112" s="194"/>
      <c r="AJ112" s="194"/>
      <c r="AK112" s="196"/>
      <c r="AL112" s="179"/>
      <c r="AM112" s="179"/>
      <c r="AY112" s="109"/>
      <c r="AZ112" s="109"/>
      <c r="BA112" s="109"/>
      <c r="BB112" s="109"/>
      <c r="BC112" s="109"/>
      <c r="BD112" s="109"/>
      <c r="BE112" s="109"/>
      <c r="BF112" s="109"/>
      <c r="BG112" s="109"/>
      <c r="BH112" s="109"/>
      <c r="BI112" s="109"/>
      <c r="BJ112" s="109"/>
      <c r="BK112" s="109"/>
      <c r="BL112" s="109"/>
      <c r="BM112" s="109"/>
    </row>
    <row r="113" spans="1:65" ht="10.95" customHeight="1" x14ac:dyDescent="0.15">
      <c r="A113" s="112"/>
      <c r="B113" s="112"/>
      <c r="C113" s="286" t="s">
        <v>113</v>
      </c>
      <c r="D113" s="159" t="s">
        <v>111</v>
      </c>
      <c r="E113" s="482"/>
      <c r="F113" s="400"/>
      <c r="G113" s="400"/>
      <c r="H113" s="401"/>
      <c r="I113" s="104">
        <v>7</v>
      </c>
      <c r="J113" s="45" t="str">
        <f>IF(I113="","","-")</f>
        <v>-</v>
      </c>
      <c r="K113" s="107">
        <v>15</v>
      </c>
      <c r="L113" s="365"/>
      <c r="M113" s="104">
        <v>3</v>
      </c>
      <c r="N113" s="45"/>
      <c r="O113" s="101">
        <v>15</v>
      </c>
      <c r="P113" s="365"/>
      <c r="Q113" s="104">
        <v>12</v>
      </c>
      <c r="R113" s="45" t="str">
        <f t="shared" si="20"/>
        <v>-</v>
      </c>
      <c r="S113" s="101">
        <v>15</v>
      </c>
      <c r="T113" s="365"/>
      <c r="U113" s="104">
        <v>10</v>
      </c>
      <c r="V113" s="45" t="str">
        <f t="shared" si="21"/>
        <v>-</v>
      </c>
      <c r="W113" s="101">
        <v>15</v>
      </c>
      <c r="X113" s="362"/>
      <c r="Y113" s="358"/>
      <c r="Z113" s="359"/>
      <c r="AA113" s="359"/>
      <c r="AB113" s="360"/>
      <c r="AC113" s="88"/>
      <c r="AD113" s="193">
        <f>COUNTIF(E112:X114,"○")</f>
        <v>0</v>
      </c>
      <c r="AE113" s="194">
        <f>COUNTIF(E112:X114,"×")</f>
        <v>4</v>
      </c>
      <c r="AF113" s="211">
        <f>(IF((E112&gt;G112),1,0))+(IF((E113&gt;G113),1,0))+(IF((E114&gt;G114),1,0))+(IF((I112&gt;K112),1,0))+(IF((I113&gt;K113),1,0))+(IF((I114&gt;K114),1,0))+(IF((M112&gt;O112),1,0))+(IF((M113&gt;O113),1,0))+(IF((M114&gt;O114),1,0))+(IF((Q112&gt;S112),1,0))+(IF((Q113&gt;S113),1,0))+(IF((Q114&gt;S114),1,0))+(IF((U112&gt;W112),1,0))+(IF((U113&gt;W113),1,0))+(IF((U114&gt;W114),1,0))</f>
        <v>1</v>
      </c>
      <c r="AG113" s="212">
        <f>(IF((E112&lt;G112),1,0))+(IF((E113&lt;G113),1,0))+(IF((E114&lt;G114),1,0))+(IF((I112&lt;K112),1,0))+(IF((I113&lt;K113),1,0))+(IF((I114&lt;K114),1,0))+(IF((M112&lt;O112),1,0))+(IF((M113&lt;O113),1,0))+(IF((M114&lt;O114),1,0))+(IF((Q112&lt;S112),1,0))+(IF((Q113&lt;S113),1,0))+(IF((Q114&lt;S114),1,0))+(IF((U112&lt;W112),1,0))+(IF((U113&lt;W113),1,0))+(IF((U114&lt;W114),1,0))</f>
        <v>8</v>
      </c>
      <c r="AH113" s="213">
        <f>AF113-AG113</f>
        <v>-7</v>
      </c>
      <c r="AI113" s="194">
        <f>SUM(E112:E114,I112:I114,M112:M114,Q112:Q114,U112:U114)</f>
        <v>68</v>
      </c>
      <c r="AJ113" s="194">
        <f>SUM(G112:G114,K112:K114,O112:O114,S112:S114,W112:W114)</f>
        <v>133</v>
      </c>
      <c r="AK113" s="196">
        <f>AI113-AJ113</f>
        <v>-65</v>
      </c>
      <c r="AL113" s="352">
        <f>(AD113-AE113)*1000+(AH113)*100+AK113</f>
        <v>-4765</v>
      </c>
      <c r="AM113" s="353"/>
      <c r="AY113" s="109"/>
      <c r="AZ113" s="109"/>
      <c r="BA113" s="109"/>
      <c r="BB113" s="109"/>
      <c r="BC113" s="109"/>
      <c r="BD113" s="109"/>
      <c r="BE113" s="109"/>
      <c r="BF113" s="109"/>
      <c r="BG113" s="109"/>
      <c r="BH113" s="109"/>
      <c r="BI113" s="109"/>
      <c r="BJ113" s="109"/>
      <c r="BK113" s="109"/>
      <c r="BL113" s="109"/>
      <c r="BM113" s="109"/>
    </row>
    <row r="114" spans="1:65" ht="10.95" customHeight="1" thickBot="1" x14ac:dyDescent="0.2">
      <c r="A114" s="111"/>
      <c r="B114" s="111"/>
      <c r="C114" s="84"/>
      <c r="D114" s="157"/>
      <c r="E114" s="483"/>
      <c r="F114" s="403"/>
      <c r="G114" s="403"/>
      <c r="H114" s="404"/>
      <c r="I114" s="106"/>
      <c r="J114" s="45" t="str">
        <f>IF(I114="","","-")</f>
        <v/>
      </c>
      <c r="K114" s="103"/>
      <c r="L114" s="366"/>
      <c r="M114" s="106"/>
      <c r="N114" s="56"/>
      <c r="O114" s="103"/>
      <c r="P114" s="365"/>
      <c r="Q114" s="104"/>
      <c r="R114" s="45" t="str">
        <f t="shared" si="20"/>
        <v/>
      </c>
      <c r="S114" s="101"/>
      <c r="T114" s="365"/>
      <c r="U114" s="104">
        <v>6</v>
      </c>
      <c r="V114" s="45" t="str">
        <f t="shared" si="21"/>
        <v>-</v>
      </c>
      <c r="W114" s="101">
        <v>15</v>
      </c>
      <c r="X114" s="362"/>
      <c r="Y114" s="19">
        <f>AD113</f>
        <v>0</v>
      </c>
      <c r="Z114" s="18" t="s">
        <v>10</v>
      </c>
      <c r="AA114" s="18">
        <f>AE113</f>
        <v>4</v>
      </c>
      <c r="AB114" s="17" t="s">
        <v>7</v>
      </c>
      <c r="AC114" s="88"/>
      <c r="AD114" s="193"/>
      <c r="AE114" s="194"/>
      <c r="AF114" s="211"/>
      <c r="AG114" s="212"/>
      <c r="AH114" s="196"/>
      <c r="AI114" s="194"/>
      <c r="AJ114" s="194"/>
      <c r="AK114" s="196"/>
      <c r="AL114" s="183"/>
      <c r="AM114" s="184"/>
      <c r="AY114" s="109"/>
      <c r="AZ114" s="109"/>
      <c r="BA114" s="109"/>
      <c r="BB114" s="109"/>
      <c r="BC114" s="109"/>
      <c r="BD114" s="109"/>
      <c r="BE114" s="109"/>
      <c r="BF114" s="109"/>
      <c r="BG114" s="109"/>
      <c r="BH114" s="109"/>
      <c r="BI114" s="109"/>
      <c r="BJ114" s="109"/>
      <c r="BK114" s="109"/>
      <c r="BL114" s="109"/>
      <c r="BM114" s="109"/>
    </row>
    <row r="115" spans="1:65" ht="10.95" customHeight="1" x14ac:dyDescent="0.15">
      <c r="A115" s="112"/>
      <c r="B115" s="112"/>
      <c r="C115" s="286" t="s">
        <v>138</v>
      </c>
      <c r="D115" s="280" t="s">
        <v>140</v>
      </c>
      <c r="E115" s="47">
        <f>IF(K112="","",K112)</f>
        <v>15</v>
      </c>
      <c r="F115" s="45" t="str">
        <f t="shared" ref="F115:F126" si="22">IF(E115="","","-")</f>
        <v>-</v>
      </c>
      <c r="G115" s="300">
        <f>IF(I112="","",I112)</f>
        <v>2</v>
      </c>
      <c r="H115" s="470" t="str">
        <f>IF(L112="","",IF(L112="○","×",IF(L112="×","○")))</f>
        <v>○</v>
      </c>
      <c r="I115" s="396"/>
      <c r="J115" s="397"/>
      <c r="K115" s="397"/>
      <c r="L115" s="398"/>
      <c r="M115" s="104">
        <v>15</v>
      </c>
      <c r="N115" s="45"/>
      <c r="O115" s="101">
        <v>4</v>
      </c>
      <c r="P115" s="364" t="str">
        <f>IF(M115&lt;&gt;"",IF(M115&gt;O115,IF(M116&gt;O116,"○",IF(M117&gt;O117,"○","×")),IF(M116&gt;O116,IF(M117&gt;O117,"○","×"),"×")),"")</f>
        <v>○</v>
      </c>
      <c r="Q115" s="105">
        <v>15</v>
      </c>
      <c r="R115" s="48" t="str">
        <f t="shared" si="20"/>
        <v>-</v>
      </c>
      <c r="S115" s="102">
        <v>6</v>
      </c>
      <c r="T115" s="364" t="str">
        <f>IF(Q115&lt;&gt;"",IF(Q115&gt;S115,IF(Q116&gt;S116,"○",IF(Q117&gt;S117,"○","×")),IF(Q116&gt;S116,IF(Q117&gt;S117,"○","×"),"×")),"")</f>
        <v>○</v>
      </c>
      <c r="U115" s="105">
        <v>13</v>
      </c>
      <c r="V115" s="48" t="str">
        <f t="shared" si="21"/>
        <v>-</v>
      </c>
      <c r="W115" s="102">
        <v>14</v>
      </c>
      <c r="X115" s="361" t="str">
        <f>IF(U115&lt;&gt;"",IF(U115&gt;W115,IF(U116&gt;W116,"○",IF(U117&gt;W117,"○","×")),IF(U116&gt;W116,IF(U117&gt;W117,"○","×"),"×")),"")</f>
        <v>○</v>
      </c>
      <c r="Y115" s="392">
        <f>RANK(AL116,AL112:AL125)</f>
        <v>1</v>
      </c>
      <c r="Z115" s="393"/>
      <c r="AA115" s="393"/>
      <c r="AB115" s="394"/>
      <c r="AC115" s="88"/>
      <c r="AD115" s="202"/>
      <c r="AE115" s="203"/>
      <c r="AF115" s="214"/>
      <c r="AG115" s="215"/>
      <c r="AH115" s="204"/>
      <c r="AI115" s="203"/>
      <c r="AJ115" s="203"/>
      <c r="AK115" s="204"/>
      <c r="AL115" s="183"/>
      <c r="AM115" s="184"/>
      <c r="AY115" s="109"/>
      <c r="AZ115" s="109"/>
      <c r="BA115" s="109"/>
      <c r="BB115" s="109"/>
      <c r="BC115" s="109"/>
      <c r="BD115" s="109"/>
      <c r="BE115" s="109"/>
      <c r="BF115" s="109"/>
      <c r="BG115" s="109"/>
      <c r="BH115" s="109"/>
      <c r="BI115" s="109"/>
      <c r="BJ115" s="109"/>
      <c r="BK115" s="109"/>
      <c r="BL115" s="109"/>
      <c r="BM115" s="109"/>
    </row>
    <row r="116" spans="1:65" ht="10.95" customHeight="1" x14ac:dyDescent="0.15">
      <c r="A116" s="112"/>
      <c r="B116" s="112"/>
      <c r="C116" s="286" t="s">
        <v>139</v>
      </c>
      <c r="D116" s="82" t="s">
        <v>140</v>
      </c>
      <c r="E116" s="47">
        <f>IF(K113="","",K113)</f>
        <v>15</v>
      </c>
      <c r="F116" s="45" t="str">
        <f t="shared" si="22"/>
        <v>-</v>
      </c>
      <c r="G116" s="300">
        <f>IF(I113="","",I113)</f>
        <v>7</v>
      </c>
      <c r="H116" s="471" t="str">
        <f>IF(J113="","",J113)</f>
        <v>-</v>
      </c>
      <c r="I116" s="399"/>
      <c r="J116" s="400"/>
      <c r="K116" s="400"/>
      <c r="L116" s="401"/>
      <c r="M116" s="104">
        <v>8</v>
      </c>
      <c r="N116" s="45"/>
      <c r="O116" s="101">
        <v>15</v>
      </c>
      <c r="P116" s="365"/>
      <c r="Q116" s="104">
        <v>15</v>
      </c>
      <c r="R116" s="45" t="str">
        <f t="shared" si="20"/>
        <v>-</v>
      </c>
      <c r="S116" s="101">
        <v>4</v>
      </c>
      <c r="T116" s="365"/>
      <c r="U116" s="104">
        <v>15</v>
      </c>
      <c r="V116" s="45" t="str">
        <f t="shared" si="21"/>
        <v>-</v>
      </c>
      <c r="W116" s="101">
        <v>4</v>
      </c>
      <c r="X116" s="362"/>
      <c r="Y116" s="358"/>
      <c r="Z116" s="359"/>
      <c r="AA116" s="359"/>
      <c r="AB116" s="360"/>
      <c r="AC116" s="88"/>
      <c r="AD116" s="193">
        <f>COUNTIF(E115:X117,"○")</f>
        <v>4</v>
      </c>
      <c r="AE116" s="194">
        <f>COUNTIF(E115:X117,"×")</f>
        <v>0</v>
      </c>
      <c r="AF116" s="211">
        <f>(IF((E115&gt;G115),1,0))+(IF((E116&gt;G116),1,0))+(IF((E117&gt;G117),1,0))+(IF((I115&gt;K115),1,0))+(IF((I116&gt;K116),1,0))+(IF((I117&gt;K117),1,0))+(IF((M115&gt;O115),1,0))+(IF((M116&gt;O116),1,0))+(IF((M117&gt;O117),1,0))+(IF((Q115&gt;S115),1,0))+(IF((Q116&gt;S116),1,0))+(IF((Q117&gt;S117),1,0))+(IF((U115&gt;W115),1,0))+(IF((U116&gt;W116),1,0))+(IF((U117&gt;W117),1,0))</f>
        <v>8</v>
      </c>
      <c r="AG116" s="212">
        <f>(IF((E115&lt;G115),1,0))+(IF((E116&lt;G116),1,0))+(IF((E117&lt;G117),1,0))+(IF((I115&lt;K115),1,0))+(IF((I116&lt;K116),1,0))+(IF((I117&lt;K117),1,0))+(IF((M115&lt;O115),1,0))+(IF((M116&lt;O116),1,0))+(IF((M117&lt;O117),1,0))+(IF((Q115&lt;S115),1,0))+(IF((Q116&lt;S116),1,0))+(IF((Q117&lt;S117),1,0))+(IF((U115&lt;W115),1,0))+(IF((U116&lt;W116),1,0))+(IF((U117&lt;W117),1,0))</f>
        <v>2</v>
      </c>
      <c r="AH116" s="213">
        <f>AF116-AG116</f>
        <v>6</v>
      </c>
      <c r="AI116" s="194">
        <f>SUM(E115:E117,I115:I117,M115:M117,Q115:Q117,U115:U117)</f>
        <v>141</v>
      </c>
      <c r="AJ116" s="194">
        <f>SUM(G115:G117,K115:K117,O115:O117,S115:S117,W115:W117)</f>
        <v>67</v>
      </c>
      <c r="AK116" s="196">
        <f>AI116-AJ116</f>
        <v>74</v>
      </c>
      <c r="AL116" s="352">
        <f>(AD116-AE116)*1000+(AH116)*100+AK116</f>
        <v>4674</v>
      </c>
      <c r="AM116" s="353"/>
      <c r="AY116" s="109"/>
      <c r="AZ116" s="109"/>
      <c r="BA116" s="109"/>
      <c r="BB116" s="109"/>
      <c r="BC116" s="109"/>
      <c r="BD116" s="109"/>
      <c r="BE116" s="109"/>
      <c r="BF116" s="109"/>
      <c r="BG116" s="109"/>
      <c r="BH116" s="109"/>
      <c r="BI116" s="109"/>
      <c r="BJ116" s="109"/>
      <c r="BK116" s="109"/>
      <c r="BL116" s="109"/>
      <c r="BM116" s="109"/>
    </row>
    <row r="117" spans="1:65" ht="10.95" customHeight="1" thickBot="1" x14ac:dyDescent="0.2">
      <c r="A117" s="111"/>
      <c r="B117" s="111"/>
      <c r="C117" s="84"/>
      <c r="D117" s="292"/>
      <c r="E117" s="58" t="str">
        <f>IF(K114="","",K114)</f>
        <v/>
      </c>
      <c r="F117" s="45" t="str">
        <f t="shared" si="22"/>
        <v/>
      </c>
      <c r="G117" s="57" t="str">
        <f>IF(I114="","",I114)</f>
        <v/>
      </c>
      <c r="H117" s="478" t="str">
        <f>IF(J114="","",J114)</f>
        <v/>
      </c>
      <c r="I117" s="402"/>
      <c r="J117" s="403"/>
      <c r="K117" s="403"/>
      <c r="L117" s="404"/>
      <c r="M117" s="106">
        <v>15</v>
      </c>
      <c r="N117" s="45"/>
      <c r="O117" s="103">
        <v>6</v>
      </c>
      <c r="P117" s="366"/>
      <c r="Q117" s="106"/>
      <c r="R117" s="56" t="str">
        <f t="shared" si="20"/>
        <v/>
      </c>
      <c r="S117" s="103"/>
      <c r="T117" s="366"/>
      <c r="U117" s="106">
        <v>15</v>
      </c>
      <c r="V117" s="56" t="str">
        <f t="shared" si="21"/>
        <v>-</v>
      </c>
      <c r="W117" s="103">
        <v>5</v>
      </c>
      <c r="X117" s="362"/>
      <c r="Y117" s="19">
        <f>AD116</f>
        <v>4</v>
      </c>
      <c r="Z117" s="18" t="s">
        <v>10</v>
      </c>
      <c r="AA117" s="18">
        <f>AE116</f>
        <v>0</v>
      </c>
      <c r="AB117" s="17" t="s">
        <v>7</v>
      </c>
      <c r="AC117" s="88"/>
      <c r="AD117" s="205"/>
      <c r="AE117" s="206"/>
      <c r="AF117" s="216"/>
      <c r="AG117" s="217"/>
      <c r="AH117" s="210"/>
      <c r="AI117" s="206"/>
      <c r="AJ117" s="206"/>
      <c r="AK117" s="210"/>
      <c r="AL117" s="183"/>
      <c r="AM117" s="184"/>
      <c r="AY117" s="109"/>
      <c r="AZ117" s="109"/>
      <c r="BA117" s="109"/>
      <c r="BB117" s="109"/>
      <c r="BC117" s="109"/>
      <c r="BD117" s="109"/>
      <c r="BE117" s="109"/>
      <c r="BF117" s="109"/>
      <c r="BG117" s="109"/>
      <c r="BH117" s="109"/>
      <c r="BI117" s="109"/>
      <c r="BJ117" s="109"/>
      <c r="BK117" s="109"/>
      <c r="BL117" s="109"/>
      <c r="BM117" s="109"/>
    </row>
    <row r="118" spans="1:65" ht="10.95" customHeight="1" x14ac:dyDescent="0.15">
      <c r="A118" s="112"/>
      <c r="B118" s="112"/>
      <c r="C118" s="286" t="s">
        <v>114</v>
      </c>
      <c r="D118" s="280" t="s">
        <v>97</v>
      </c>
      <c r="E118" s="47">
        <f>IF(O112="","",O112)</f>
        <v>15</v>
      </c>
      <c r="F118" s="48" t="str">
        <f t="shared" si="22"/>
        <v>-</v>
      </c>
      <c r="G118" s="300">
        <f>IF(M112="","",M112)</f>
        <v>7</v>
      </c>
      <c r="H118" s="470" t="str">
        <f>IF(P112="","",IF(P112="○","×",IF(P112="×","○")))</f>
        <v>○</v>
      </c>
      <c r="I118" s="46">
        <f>IF(O115="","",O115)</f>
        <v>4</v>
      </c>
      <c r="J118" s="45" t="str">
        <f t="shared" ref="J118:J126" si="23">IF(I118="","","-")</f>
        <v>-</v>
      </c>
      <c r="K118" s="300">
        <f>IF(M115="","",M115)</f>
        <v>15</v>
      </c>
      <c r="L118" s="470" t="str">
        <f>IF(P115="","",IF(P115="○","×",IF(P115="×","○")))</f>
        <v>×</v>
      </c>
      <c r="M118" s="396"/>
      <c r="N118" s="397"/>
      <c r="O118" s="397"/>
      <c r="P118" s="398"/>
      <c r="Q118" s="104">
        <v>15</v>
      </c>
      <c r="R118" s="45" t="str">
        <f t="shared" si="20"/>
        <v>-</v>
      </c>
      <c r="S118" s="101">
        <v>9</v>
      </c>
      <c r="T118" s="365" t="str">
        <f>IF(Q118&lt;&gt;"",IF(Q118&gt;S118,IF(Q119&gt;S119,"○",IF(Q120&gt;S120,"○","×")),IF(Q119&gt;S119,IF(Q120&gt;S120,"○","×"),"×")),"")</f>
        <v>○</v>
      </c>
      <c r="U118" s="104">
        <v>12</v>
      </c>
      <c r="V118" s="45" t="str">
        <f t="shared" si="21"/>
        <v>-</v>
      </c>
      <c r="W118" s="101">
        <v>15</v>
      </c>
      <c r="X118" s="361" t="str">
        <f>IF(U118&lt;&gt;"",IF(U118&gt;W118,IF(U119&gt;W119,"○",IF(U120&gt;W120,"○","×")),IF(U119&gt;W119,IF(U120&gt;W120,"○","×"),"×")),"")</f>
        <v>○</v>
      </c>
      <c r="Y118" s="392">
        <f>RANK(AL119,AL112:AL125)</f>
        <v>2</v>
      </c>
      <c r="Z118" s="393"/>
      <c r="AA118" s="393"/>
      <c r="AB118" s="394"/>
      <c r="AC118" s="88"/>
      <c r="AD118" s="193"/>
      <c r="AE118" s="194"/>
      <c r="AF118" s="211"/>
      <c r="AG118" s="212"/>
      <c r="AH118" s="196"/>
      <c r="AI118" s="194"/>
      <c r="AJ118" s="194"/>
      <c r="AK118" s="196"/>
      <c r="AL118" s="183"/>
      <c r="AM118" s="184"/>
      <c r="AY118" s="109"/>
      <c r="AZ118" s="109"/>
      <c r="BA118" s="109"/>
      <c r="BB118" s="109"/>
      <c r="BC118" s="109"/>
      <c r="BD118" s="109"/>
      <c r="BE118" s="109"/>
      <c r="BF118" s="109"/>
      <c r="BG118" s="109"/>
      <c r="BH118" s="109"/>
      <c r="BI118" s="109"/>
      <c r="BJ118" s="109"/>
      <c r="BK118" s="109"/>
      <c r="BL118" s="109"/>
      <c r="BM118" s="109"/>
    </row>
    <row r="119" spans="1:65" ht="10.95" customHeight="1" x14ac:dyDescent="0.15">
      <c r="A119" s="112"/>
      <c r="B119" s="112"/>
      <c r="C119" s="286" t="s">
        <v>51</v>
      </c>
      <c r="D119" s="82" t="s">
        <v>97</v>
      </c>
      <c r="E119" s="47">
        <f>IF(O113="","",O113)</f>
        <v>15</v>
      </c>
      <c r="F119" s="45" t="str">
        <f t="shared" si="22"/>
        <v>-</v>
      </c>
      <c r="G119" s="300">
        <f>IF(M113="","",M113)</f>
        <v>3</v>
      </c>
      <c r="H119" s="471" t="str">
        <f>IF(J116="","",J116)</f>
        <v/>
      </c>
      <c r="I119" s="46">
        <f>IF(O116="","",O116)</f>
        <v>15</v>
      </c>
      <c r="J119" s="45" t="str">
        <f t="shared" si="23"/>
        <v>-</v>
      </c>
      <c r="K119" s="300">
        <f>IF(M116="","",M116)</f>
        <v>8</v>
      </c>
      <c r="L119" s="471" t="str">
        <f>IF(N116="","",N116)</f>
        <v/>
      </c>
      <c r="M119" s="399"/>
      <c r="N119" s="400"/>
      <c r="O119" s="400"/>
      <c r="P119" s="401"/>
      <c r="Q119" s="104">
        <v>15</v>
      </c>
      <c r="R119" s="45" t="str">
        <f t="shared" si="20"/>
        <v>-</v>
      </c>
      <c r="S119" s="101">
        <v>8</v>
      </c>
      <c r="T119" s="365"/>
      <c r="U119" s="104">
        <v>15</v>
      </c>
      <c r="V119" s="45" t="str">
        <f t="shared" si="21"/>
        <v>-</v>
      </c>
      <c r="W119" s="101">
        <v>12</v>
      </c>
      <c r="X119" s="362"/>
      <c r="Y119" s="358"/>
      <c r="Z119" s="359"/>
      <c r="AA119" s="359"/>
      <c r="AB119" s="360"/>
      <c r="AC119" s="88"/>
      <c r="AD119" s="193">
        <f>COUNTIF(E118:X120,"○")</f>
        <v>3</v>
      </c>
      <c r="AE119" s="194">
        <f>COUNTIF(E118:X120,"×")</f>
        <v>1</v>
      </c>
      <c r="AF119" s="211">
        <f>(IF((E118&gt;G118),1,0))+(IF((E119&gt;G119),1,0))+(IF((E120&gt;G120),1,0))+(IF((I118&gt;K118),1,0))+(IF((I119&gt;K119),1,0))+(IF((I120&gt;K120),1,0))+(IF((M118&gt;O118),1,0))+(IF((M119&gt;O119),1,0))+(IF((M120&gt;O120),1,0))+(IF((Q118&gt;S118),1,0))+(IF((Q119&gt;S119),1,0))+(IF((Q120&gt;S120),1,0))+(IF((U118&gt;W118),1,0))+(IF((U119&gt;W119),1,0))+(IF((U120&gt;W120),1,0))</f>
        <v>7</v>
      </c>
      <c r="AG119" s="212">
        <f>(IF((E118&lt;G118),1,0))+(IF((E119&lt;G119),1,0))+(IF((E120&lt;G120),1,0))+(IF((I118&lt;K118),1,0))+(IF((I119&lt;K119),1,0))+(IF((I120&lt;K120),1,0))+(IF((M118&lt;O118),1,0))+(IF((M119&lt;O119),1,0))+(IF((M120&lt;O120),1,0))+(IF((Q118&lt;S118),1,0))+(IF((Q119&lt;S119),1,0))+(IF((Q120&lt;S120),1,0))+(IF((U118&lt;W118),1,0))+(IF((U119&lt;W119),1,0))+(IF((U120&lt;W120),1,0))</f>
        <v>3</v>
      </c>
      <c r="AH119" s="213">
        <f>AF119-AG119</f>
        <v>4</v>
      </c>
      <c r="AI119" s="194">
        <f>SUM(E118:E120,I118:I120,M118:M120,Q118:Q120,U118:U120)</f>
        <v>127</v>
      </c>
      <c r="AJ119" s="194">
        <f>SUM(G118:G120,K118:K120,O118:O120,S118:S120,W118:W120)</f>
        <v>103</v>
      </c>
      <c r="AK119" s="196">
        <f>AI119-AJ119</f>
        <v>24</v>
      </c>
      <c r="AL119" s="352">
        <f>(AD119-AE119)*1000+(AH119)*100+AK119</f>
        <v>2424</v>
      </c>
      <c r="AM119" s="353"/>
      <c r="AY119" s="109"/>
      <c r="AZ119" s="109"/>
      <c r="BA119" s="109"/>
      <c r="BB119" s="109"/>
      <c r="BC119" s="109"/>
      <c r="BD119" s="109"/>
      <c r="BE119" s="109"/>
      <c r="BF119" s="109"/>
      <c r="BG119" s="109"/>
      <c r="BH119" s="109"/>
      <c r="BI119" s="109"/>
      <c r="BJ119" s="109"/>
      <c r="BK119" s="109"/>
      <c r="BL119" s="109"/>
      <c r="BM119" s="109"/>
    </row>
    <row r="120" spans="1:65" ht="10.95" customHeight="1" thickBot="1" x14ac:dyDescent="0.2">
      <c r="A120" s="111"/>
      <c r="B120" s="111"/>
      <c r="C120" s="84"/>
      <c r="D120" s="86"/>
      <c r="E120" s="47" t="str">
        <f>IF(O114="","",O114)</f>
        <v/>
      </c>
      <c r="F120" s="45" t="str">
        <f t="shared" si="22"/>
        <v/>
      </c>
      <c r="G120" s="300" t="str">
        <f>IF(M114="","",M114)</f>
        <v/>
      </c>
      <c r="H120" s="471" t="str">
        <f>IF(J117="","",J117)</f>
        <v/>
      </c>
      <c r="I120" s="46">
        <f>IF(O117="","",O117)</f>
        <v>6</v>
      </c>
      <c r="J120" s="45" t="str">
        <f t="shared" si="23"/>
        <v>-</v>
      </c>
      <c r="K120" s="300">
        <f>IF(M117="","",M117)</f>
        <v>15</v>
      </c>
      <c r="L120" s="471" t="str">
        <f>IF(N117="","",N117)</f>
        <v/>
      </c>
      <c r="M120" s="399"/>
      <c r="N120" s="400"/>
      <c r="O120" s="400"/>
      <c r="P120" s="401"/>
      <c r="Q120" s="104"/>
      <c r="R120" s="45" t="str">
        <f t="shared" si="20"/>
        <v/>
      </c>
      <c r="S120" s="101"/>
      <c r="T120" s="366"/>
      <c r="U120" s="104">
        <v>15</v>
      </c>
      <c r="V120" s="45" t="str">
        <f t="shared" si="21"/>
        <v>-</v>
      </c>
      <c r="W120" s="101">
        <v>11</v>
      </c>
      <c r="X120" s="363"/>
      <c r="Y120" s="19">
        <f>AD119</f>
        <v>3</v>
      </c>
      <c r="Z120" s="18" t="s">
        <v>10</v>
      </c>
      <c r="AA120" s="18">
        <f>AE119</f>
        <v>1</v>
      </c>
      <c r="AB120" s="17" t="s">
        <v>7</v>
      </c>
      <c r="AC120" s="88"/>
      <c r="AD120" s="193"/>
      <c r="AE120" s="194"/>
      <c r="AF120" s="211"/>
      <c r="AG120" s="212"/>
      <c r="AH120" s="196"/>
      <c r="AI120" s="194"/>
      <c r="AJ120" s="194"/>
      <c r="AK120" s="196"/>
      <c r="AL120" s="183"/>
      <c r="AM120" s="184"/>
      <c r="AY120" s="109"/>
      <c r="AZ120" s="109"/>
      <c r="BA120" s="109"/>
      <c r="BB120" s="109"/>
      <c r="BC120" s="109"/>
      <c r="BD120" s="109"/>
      <c r="BE120" s="109"/>
      <c r="BF120" s="109"/>
      <c r="BG120" s="109"/>
      <c r="BH120" s="109"/>
      <c r="BI120" s="109"/>
      <c r="BJ120" s="109"/>
      <c r="BK120" s="109"/>
      <c r="BL120" s="109"/>
      <c r="BM120" s="109"/>
    </row>
    <row r="121" spans="1:65" ht="10.95" customHeight="1" x14ac:dyDescent="0.15">
      <c r="A121" s="112"/>
      <c r="B121" s="112"/>
      <c r="C121" s="286" t="s">
        <v>116</v>
      </c>
      <c r="D121" s="293" t="s">
        <v>115</v>
      </c>
      <c r="E121" s="50">
        <f>IF(S112="","",S112)</f>
        <v>15</v>
      </c>
      <c r="F121" s="48" t="str">
        <f t="shared" si="22"/>
        <v>-</v>
      </c>
      <c r="G121" s="299">
        <f>IF(Q112="","",Q112)</f>
        <v>6</v>
      </c>
      <c r="H121" s="467" t="str">
        <f>IF(T112="","",IF(T112="○","×",IF(T112="×","○")))</f>
        <v>○</v>
      </c>
      <c r="I121" s="49">
        <f>IF(S115="","",S115)</f>
        <v>6</v>
      </c>
      <c r="J121" s="48" t="str">
        <f t="shared" si="23"/>
        <v>-</v>
      </c>
      <c r="K121" s="299">
        <f>IF(Q115="","",Q115)</f>
        <v>15</v>
      </c>
      <c r="L121" s="470" t="str">
        <f>IF(T115="","",IF(T115="○","×",IF(T115="×","○")))</f>
        <v>×</v>
      </c>
      <c r="M121" s="299">
        <f>IF(S118="","",S118)</f>
        <v>9</v>
      </c>
      <c r="N121" s="48" t="str">
        <f t="shared" ref="N121:N126" si="24">IF(M121="","","-")</f>
        <v>-</v>
      </c>
      <c r="O121" s="299">
        <f>IF(Q118="","",Q118)</f>
        <v>15</v>
      </c>
      <c r="P121" s="470" t="str">
        <f>IF(T118="","",IF(T118="○","×",IF(T118="×","○")))</f>
        <v>×</v>
      </c>
      <c r="Q121" s="396"/>
      <c r="R121" s="397"/>
      <c r="S121" s="397"/>
      <c r="T121" s="398"/>
      <c r="U121" s="105">
        <v>15</v>
      </c>
      <c r="V121" s="48" t="str">
        <f t="shared" si="21"/>
        <v>-</v>
      </c>
      <c r="W121" s="102">
        <v>13</v>
      </c>
      <c r="X121" s="362" t="str">
        <f>IF(U121&lt;&gt;"",IF(U121&gt;W121,IF(U122&gt;W122,"○",IF(U123&gt;W123,"○","×")),IF(U122&gt;W122,IF(U123&gt;W123,"○","×"),"×")),"")</f>
        <v>○</v>
      </c>
      <c r="Y121" s="392">
        <f>RANK(AL122,AL112:AL125)</f>
        <v>3</v>
      </c>
      <c r="Z121" s="393"/>
      <c r="AA121" s="393"/>
      <c r="AB121" s="394"/>
      <c r="AC121" s="88"/>
      <c r="AD121" s="202"/>
      <c r="AE121" s="203"/>
      <c r="AF121" s="214"/>
      <c r="AG121" s="215"/>
      <c r="AH121" s="204"/>
      <c r="AI121" s="203"/>
      <c r="AJ121" s="203"/>
      <c r="AK121" s="204"/>
      <c r="AL121" s="183"/>
      <c r="AM121" s="184"/>
      <c r="AY121" s="109"/>
      <c r="AZ121" s="109"/>
      <c r="BA121" s="109"/>
      <c r="BB121" s="109"/>
      <c r="BC121" s="109"/>
      <c r="BD121" s="109"/>
      <c r="BE121" s="109"/>
      <c r="BF121" s="109"/>
      <c r="BG121" s="109"/>
      <c r="BH121" s="109"/>
      <c r="BI121" s="109"/>
      <c r="BJ121" s="109"/>
      <c r="BK121" s="109"/>
      <c r="BL121" s="109"/>
      <c r="BM121" s="109"/>
    </row>
    <row r="122" spans="1:65" ht="10.95" customHeight="1" x14ac:dyDescent="0.15">
      <c r="A122" s="112"/>
      <c r="B122" s="112"/>
      <c r="C122" s="286" t="s">
        <v>56</v>
      </c>
      <c r="D122" s="159" t="s">
        <v>115</v>
      </c>
      <c r="E122" s="47">
        <f>IF(S113="","",S113)</f>
        <v>15</v>
      </c>
      <c r="F122" s="45" t="str">
        <f t="shared" si="22"/>
        <v>-</v>
      </c>
      <c r="G122" s="300">
        <f>IF(Q113="","",Q113)</f>
        <v>12</v>
      </c>
      <c r="H122" s="468" t="str">
        <f>IF(J119="","",J119)</f>
        <v>-</v>
      </c>
      <c r="I122" s="46">
        <f>IF(S116="","",S116)</f>
        <v>4</v>
      </c>
      <c r="J122" s="45" t="str">
        <f t="shared" si="23"/>
        <v>-</v>
      </c>
      <c r="K122" s="300">
        <f>IF(Q116="","",Q116)</f>
        <v>15</v>
      </c>
      <c r="L122" s="471" t="str">
        <f>IF(N119="","",N119)</f>
        <v/>
      </c>
      <c r="M122" s="300">
        <f>IF(S119="","",S119)</f>
        <v>8</v>
      </c>
      <c r="N122" s="45" t="str">
        <f t="shared" si="24"/>
        <v>-</v>
      </c>
      <c r="O122" s="300">
        <f>IF(Q119="","",Q119)</f>
        <v>15</v>
      </c>
      <c r="P122" s="471" t="str">
        <f>IF(R119="","",R119)</f>
        <v>-</v>
      </c>
      <c r="Q122" s="399"/>
      <c r="R122" s="400"/>
      <c r="S122" s="400"/>
      <c r="T122" s="401"/>
      <c r="U122" s="104">
        <v>8</v>
      </c>
      <c r="V122" s="45" t="str">
        <f t="shared" si="21"/>
        <v>-</v>
      </c>
      <c r="W122" s="101">
        <v>15</v>
      </c>
      <c r="X122" s="362"/>
      <c r="Y122" s="358"/>
      <c r="Z122" s="359"/>
      <c r="AA122" s="359"/>
      <c r="AB122" s="360"/>
      <c r="AC122" s="88"/>
      <c r="AD122" s="193">
        <f>COUNTIF(E121:X123,"○")</f>
        <v>2</v>
      </c>
      <c r="AE122" s="194">
        <f>COUNTIF(E121:X123,"×")</f>
        <v>2</v>
      </c>
      <c r="AF122" s="211">
        <f>(IF((E121&gt;G121),1,0))+(IF((E122&gt;G122),1,0))+(IF((E123&gt;G123),1,0))+(IF((I121&gt;K121),1,0))+(IF((I122&gt;K122),1,0))+(IF((I123&gt;K123),1,0))+(IF((M121&gt;O121),1,0))+(IF((M122&gt;O122),1,0))+(IF((M123&gt;O123),1,0))+(IF((Q121&gt;S121),1,0))+(IF((Q122&gt;S122),1,0))+(IF((Q123&gt;S123),1,0))+(IF((U121&gt;W121),1,0))+(IF((U122&gt;W122),1,0))+(IF((U123&gt;W123),1,0))</f>
        <v>4</v>
      </c>
      <c r="AG122" s="212">
        <f>(IF((E121&lt;G121),1,0))+(IF((E122&lt;G122),1,0))+(IF((E123&lt;G123),1,0))+(IF((I121&lt;K121),1,0))+(IF((I122&lt;K122),1,0))+(IF((I123&lt;K123),1,0))+(IF((M121&lt;O121),1,0))+(IF((M122&lt;O122),1,0))+(IF((M123&lt;O123),1,0))+(IF((Q121&lt;S121),1,0))+(IF((Q122&lt;S122),1,0))+(IF((Q123&lt;S123),1,0))+(IF((U121&lt;W121),1,0))+(IF((U122&lt;W122),1,0))+(IF((U123&lt;W123),1,0))</f>
        <v>5</v>
      </c>
      <c r="AH122" s="213">
        <f>AF122-AG122</f>
        <v>-1</v>
      </c>
      <c r="AI122" s="194">
        <f>SUM(E121:E123,I121:I123,M121:M123,Q121:Q123,U121:U123)</f>
        <v>95</v>
      </c>
      <c r="AJ122" s="194">
        <f>SUM(G121:G123,K121:K123,O121:O123,S121:S123,W121:W123)</f>
        <v>115</v>
      </c>
      <c r="AK122" s="196">
        <f>AI122-AJ122</f>
        <v>-20</v>
      </c>
      <c r="AL122" s="352">
        <f>(AD122-AE122)*1000+(AH122)*100+AK122</f>
        <v>-120</v>
      </c>
      <c r="AM122" s="353"/>
      <c r="AY122" s="109"/>
      <c r="AZ122" s="109"/>
      <c r="BA122" s="109"/>
      <c r="BB122" s="109"/>
      <c r="BC122" s="109"/>
      <c r="BD122" s="109"/>
      <c r="BE122" s="109"/>
      <c r="BF122" s="109"/>
      <c r="BG122" s="109"/>
      <c r="BH122" s="109"/>
      <c r="BI122" s="109"/>
      <c r="BJ122" s="109"/>
      <c r="BK122" s="109"/>
      <c r="BL122" s="109"/>
      <c r="BM122" s="109"/>
    </row>
    <row r="123" spans="1:65" ht="10.95" customHeight="1" thickBot="1" x14ac:dyDescent="0.2">
      <c r="A123" s="111"/>
      <c r="B123" s="111"/>
      <c r="C123" s="84"/>
      <c r="D123" s="86"/>
      <c r="E123" s="47" t="str">
        <f>IF(S114="","",S114)</f>
        <v/>
      </c>
      <c r="F123" s="45" t="str">
        <f t="shared" si="22"/>
        <v/>
      </c>
      <c r="G123" s="300" t="str">
        <f>IF(Q114="","",Q114)</f>
        <v/>
      </c>
      <c r="H123" s="468" t="str">
        <f>IF(J120="","",J120)</f>
        <v>-</v>
      </c>
      <c r="I123" s="46" t="str">
        <f>IF(S117="","",S117)</f>
        <v/>
      </c>
      <c r="J123" s="45" t="str">
        <f t="shared" si="23"/>
        <v/>
      </c>
      <c r="K123" s="300" t="str">
        <f>IF(Q117="","",Q117)</f>
        <v/>
      </c>
      <c r="L123" s="471" t="str">
        <f>IF(N120="","",N120)</f>
        <v/>
      </c>
      <c r="M123" s="300" t="str">
        <f>IF(S120="","",S120)</f>
        <v/>
      </c>
      <c r="N123" s="45" t="str">
        <f t="shared" si="24"/>
        <v/>
      </c>
      <c r="O123" s="300" t="str">
        <f>IF(Q120="","",Q120)</f>
        <v/>
      </c>
      <c r="P123" s="471" t="str">
        <f>IF(R120="","",R120)</f>
        <v/>
      </c>
      <c r="Q123" s="399"/>
      <c r="R123" s="400"/>
      <c r="S123" s="400"/>
      <c r="T123" s="401"/>
      <c r="U123" s="104">
        <v>15</v>
      </c>
      <c r="V123" s="45" t="str">
        <f t="shared" si="21"/>
        <v>-</v>
      </c>
      <c r="W123" s="101">
        <v>9</v>
      </c>
      <c r="X123" s="363"/>
      <c r="Y123" s="19">
        <f>AD122</f>
        <v>2</v>
      </c>
      <c r="Z123" s="18" t="s">
        <v>10</v>
      </c>
      <c r="AA123" s="18">
        <f>AE122</f>
        <v>2</v>
      </c>
      <c r="AB123" s="17" t="s">
        <v>7</v>
      </c>
      <c r="AC123" s="88"/>
      <c r="AD123" s="205"/>
      <c r="AE123" s="206"/>
      <c r="AF123" s="216"/>
      <c r="AG123" s="217"/>
      <c r="AH123" s="210"/>
      <c r="AI123" s="206"/>
      <c r="AJ123" s="206"/>
      <c r="AK123" s="210"/>
      <c r="AL123" s="183"/>
      <c r="AM123" s="184"/>
      <c r="AY123" s="109"/>
      <c r="AZ123" s="109"/>
      <c r="BA123" s="109"/>
      <c r="BB123" s="109"/>
      <c r="BC123" s="109"/>
      <c r="BD123" s="109"/>
      <c r="BE123" s="109"/>
      <c r="BF123" s="109"/>
      <c r="BG123" s="109"/>
      <c r="BH123" s="109"/>
      <c r="BI123" s="109"/>
      <c r="BJ123" s="109"/>
      <c r="BK123" s="109"/>
      <c r="BL123" s="109"/>
      <c r="BM123" s="109"/>
    </row>
    <row r="124" spans="1:65" ht="10.95" customHeight="1" x14ac:dyDescent="0.15">
      <c r="C124" s="286" t="s">
        <v>117</v>
      </c>
      <c r="D124" s="293" t="s">
        <v>115</v>
      </c>
      <c r="E124" s="50">
        <f>IF(W112="","",W112)</f>
        <v>13</v>
      </c>
      <c r="F124" s="48" t="str">
        <f t="shared" si="22"/>
        <v>-</v>
      </c>
      <c r="G124" s="299">
        <f>IF(U112="","",U112)</f>
        <v>15</v>
      </c>
      <c r="H124" s="467" t="str">
        <f>IF(X112="","",IF(X112="○","×",IF(X112="×","○")))</f>
        <v>○</v>
      </c>
      <c r="I124" s="49">
        <f>IF(W115="","",W115)</f>
        <v>14</v>
      </c>
      <c r="J124" s="48" t="str">
        <f t="shared" si="23"/>
        <v>-</v>
      </c>
      <c r="K124" s="299">
        <f>IF(U115="","",U115)</f>
        <v>13</v>
      </c>
      <c r="L124" s="470" t="str">
        <f>IF(X115="","",IF(X115="○","×",IF(X115="×","○")))</f>
        <v>×</v>
      </c>
      <c r="M124" s="299">
        <f>IF(W118="","",W118)</f>
        <v>15</v>
      </c>
      <c r="N124" s="48" t="str">
        <f t="shared" si="24"/>
        <v>-</v>
      </c>
      <c r="O124" s="299">
        <f>IF(U118="","",U118)</f>
        <v>12</v>
      </c>
      <c r="P124" s="470" t="str">
        <f>IF(X118="","",IF(X118="○","×",IF(X118="×","○")))</f>
        <v>×</v>
      </c>
      <c r="Q124" s="49">
        <f>IF(W121="","",W121)</f>
        <v>13</v>
      </c>
      <c r="R124" s="48" t="str">
        <f>IF(Q124="","","-")</f>
        <v>-</v>
      </c>
      <c r="S124" s="299">
        <f>IF(U121="","",U121)</f>
        <v>15</v>
      </c>
      <c r="T124" s="470" t="str">
        <f>IF(X121="","",IF(X121="○","×",IF(X121="×","○")))</f>
        <v>×</v>
      </c>
      <c r="U124" s="396"/>
      <c r="V124" s="397"/>
      <c r="W124" s="397"/>
      <c r="X124" s="398"/>
      <c r="Y124" s="392">
        <f>RANK(AL125,AL112:AL125)</f>
        <v>4</v>
      </c>
      <c r="Z124" s="393"/>
      <c r="AA124" s="393"/>
      <c r="AB124" s="394"/>
      <c r="AC124" s="88"/>
      <c r="AD124" s="193"/>
      <c r="AE124" s="194"/>
      <c r="AF124" s="211"/>
      <c r="AG124" s="212"/>
      <c r="AH124" s="196"/>
      <c r="AI124" s="194"/>
      <c r="AJ124" s="194"/>
      <c r="AK124" s="196"/>
      <c r="AL124" s="183"/>
      <c r="AM124" s="184"/>
      <c r="AW124" s="109"/>
      <c r="AX124" s="109"/>
      <c r="AY124" s="109"/>
      <c r="AZ124" s="109"/>
      <c r="BA124" s="109"/>
      <c r="BB124" s="109"/>
      <c r="BC124" s="109"/>
      <c r="BD124" s="109"/>
      <c r="BE124" s="109"/>
      <c r="BF124" s="109"/>
      <c r="BG124" s="109"/>
      <c r="BH124" s="109"/>
      <c r="BI124" s="109"/>
      <c r="BJ124" s="109"/>
      <c r="BK124" s="109"/>
      <c r="BL124" s="109"/>
      <c r="BM124" s="109"/>
    </row>
    <row r="125" spans="1:65" ht="10.95" customHeight="1" x14ac:dyDescent="0.15">
      <c r="C125" s="286" t="s">
        <v>118</v>
      </c>
      <c r="D125" s="159" t="s">
        <v>115</v>
      </c>
      <c r="E125" s="47">
        <f>IF(W113="","",W113)</f>
        <v>15</v>
      </c>
      <c r="F125" s="45" t="str">
        <f t="shared" si="22"/>
        <v>-</v>
      </c>
      <c r="G125" s="300">
        <f>IF(U113="","",U113)</f>
        <v>10</v>
      </c>
      <c r="H125" s="468" t="str">
        <f>IF(J116="","",J116)</f>
        <v/>
      </c>
      <c r="I125" s="46">
        <f>IF(W116="","",W116)</f>
        <v>4</v>
      </c>
      <c r="J125" s="45" t="str">
        <f t="shared" si="23"/>
        <v>-</v>
      </c>
      <c r="K125" s="300">
        <f>IF(U116="","",U116)</f>
        <v>15</v>
      </c>
      <c r="L125" s="471" t="str">
        <f>IF(N122="","",N122)</f>
        <v>-</v>
      </c>
      <c r="M125" s="300">
        <f>IF(W119="","",W119)</f>
        <v>12</v>
      </c>
      <c r="N125" s="45" t="str">
        <f t="shared" si="24"/>
        <v>-</v>
      </c>
      <c r="O125" s="300">
        <f>IF(U119="","",U119)</f>
        <v>15</v>
      </c>
      <c r="P125" s="471" t="str">
        <f>IF(R122="","",R122)</f>
        <v/>
      </c>
      <c r="Q125" s="46">
        <f>IF(W122="","",W122)</f>
        <v>15</v>
      </c>
      <c r="R125" s="45" t="str">
        <f>IF(Q125="","","-")</f>
        <v>-</v>
      </c>
      <c r="S125" s="300">
        <f>IF(U122="","",U122)</f>
        <v>8</v>
      </c>
      <c r="T125" s="471" t="str">
        <f>IF(V122="","",V122)</f>
        <v>-</v>
      </c>
      <c r="U125" s="399"/>
      <c r="V125" s="400"/>
      <c r="W125" s="400"/>
      <c r="X125" s="401"/>
      <c r="Y125" s="358"/>
      <c r="Z125" s="359"/>
      <c r="AA125" s="359"/>
      <c r="AB125" s="360"/>
      <c r="AC125" s="88"/>
      <c r="AD125" s="193">
        <f>COUNTIF(E124:X126,"○")</f>
        <v>1</v>
      </c>
      <c r="AE125" s="194">
        <f>COUNTIF(E124:X126,"×")</f>
        <v>3</v>
      </c>
      <c r="AF125" s="211">
        <f>(IF((E124&gt;G124),1,0))+(IF((E125&gt;G125),1,0))+(IF((E126&gt;G126),1,0))+(IF((I124&gt;K124),1,0))+(IF((I125&gt;K125),1,0))+(IF((I126&gt;K126),1,0))+(IF((M124&gt;O124),1,0))+(IF((M125&gt;O125),1,0))+(IF((M126&gt;O126),1,0))+(IF((Q124&gt;S124),1,0))+(IF((Q125&gt;S125),1,0))+(IF((Q126&gt;S126),1,0))+(IF((U124&gt;W124),1,0))+(IF((U125&gt;W125),1,0))+(IF((U126&gt;W126),1,0))</f>
        <v>5</v>
      </c>
      <c r="AG125" s="212">
        <f>(IF((E124&lt;G124),1,0))+(IF((E125&lt;G125),1,0))+(IF((E126&lt;G126),1,0))+(IF((I124&lt;K124),1,0))+(IF((I125&lt;K125),1,0))+(IF((I126&lt;K126),1,0))+(IF((M124&lt;O124),1,0))+(IF((M125&lt;O125),1,0))+(IF((M126&lt;O126),1,0))+(IF((Q124&lt;S124),1,0))+(IF((Q125&lt;S125),1,0))+(IF((Q126&lt;S126),1,0))+(IF((U124&lt;W124),1,0))+(IF((U125&lt;W125),1,0))+(IF((U126&lt;W126),1,0))</f>
        <v>7</v>
      </c>
      <c r="AH125" s="213">
        <f>AF125-AG125</f>
        <v>-2</v>
      </c>
      <c r="AI125" s="194">
        <f>SUM(E124:E126,I124:I126,M124:M126,Q124:Q126,U124:U126)</f>
        <v>141</v>
      </c>
      <c r="AJ125" s="194">
        <f>SUM(G124:G126,K124:K126,O124:O126,S124:S126,W124:W126)</f>
        <v>154</v>
      </c>
      <c r="AK125" s="196">
        <f>AI125-AJ125</f>
        <v>-13</v>
      </c>
      <c r="AL125" s="352">
        <f>(AD125-AE125)*1000+(AH125)*100+AK125</f>
        <v>-2213</v>
      </c>
      <c r="AM125" s="353"/>
      <c r="AW125" s="109"/>
      <c r="AX125" s="109"/>
      <c r="AY125" s="109"/>
      <c r="AZ125" s="109"/>
      <c r="BA125" s="109"/>
      <c r="BB125" s="109"/>
      <c r="BC125" s="109"/>
      <c r="BD125" s="109"/>
      <c r="BE125" s="109"/>
      <c r="BF125" s="109"/>
      <c r="BG125" s="109"/>
      <c r="BH125" s="109"/>
      <c r="BI125" s="109"/>
      <c r="BJ125" s="109"/>
      <c r="BK125" s="109"/>
      <c r="BL125" s="109"/>
      <c r="BM125" s="109"/>
    </row>
    <row r="126" spans="1:65" ht="10.95" customHeight="1" thickBot="1" x14ac:dyDescent="0.2">
      <c r="C126" s="81"/>
      <c r="D126" s="80"/>
      <c r="E126" s="42">
        <f>IF(W114="","",W114)</f>
        <v>15</v>
      </c>
      <c r="F126" s="40" t="str">
        <f t="shared" si="22"/>
        <v>-</v>
      </c>
      <c r="G126" s="301">
        <f>IF(U114="","",U114)</f>
        <v>6</v>
      </c>
      <c r="H126" s="469" t="str">
        <f>IF(J117="","",J117)</f>
        <v/>
      </c>
      <c r="I126" s="41">
        <f>IF(W117="","",W117)</f>
        <v>5</v>
      </c>
      <c r="J126" s="40" t="str">
        <f t="shared" si="23"/>
        <v>-</v>
      </c>
      <c r="K126" s="301">
        <f>IF(U117="","",U117)</f>
        <v>15</v>
      </c>
      <c r="L126" s="472" t="str">
        <f>IF(N123="","",N123)</f>
        <v/>
      </c>
      <c r="M126" s="301">
        <f>IF(W120="","",W120)</f>
        <v>11</v>
      </c>
      <c r="N126" s="40" t="str">
        <f t="shared" si="24"/>
        <v>-</v>
      </c>
      <c r="O126" s="301">
        <f>IF(U120="","",U120)</f>
        <v>15</v>
      </c>
      <c r="P126" s="472" t="str">
        <f>IF(R123="","",R123)</f>
        <v/>
      </c>
      <c r="Q126" s="41">
        <f>IF(W123="","",W123)</f>
        <v>9</v>
      </c>
      <c r="R126" s="40" t="str">
        <f>IF(Q126="","","-")</f>
        <v>-</v>
      </c>
      <c r="S126" s="301">
        <f>IF(U123="","",U123)</f>
        <v>15</v>
      </c>
      <c r="T126" s="472" t="str">
        <f>IF(V123="","",V123)</f>
        <v>-</v>
      </c>
      <c r="U126" s="473"/>
      <c r="V126" s="474"/>
      <c r="W126" s="474"/>
      <c r="X126" s="536"/>
      <c r="Y126" s="4">
        <f>AD125</f>
        <v>1</v>
      </c>
      <c r="Z126" s="3" t="s">
        <v>10</v>
      </c>
      <c r="AA126" s="3">
        <f>AE125</f>
        <v>3</v>
      </c>
      <c r="AB126" s="2" t="s">
        <v>7</v>
      </c>
      <c r="AC126" s="88"/>
      <c r="AD126" s="205"/>
      <c r="AE126" s="206"/>
      <c r="AF126" s="216"/>
      <c r="AG126" s="217"/>
      <c r="AH126" s="210"/>
      <c r="AI126" s="206"/>
      <c r="AJ126" s="206"/>
      <c r="AK126" s="210"/>
      <c r="AL126" s="179"/>
      <c r="AM126" s="177"/>
      <c r="AW126" s="109"/>
      <c r="AX126" s="109"/>
      <c r="AY126" s="109"/>
      <c r="AZ126" s="109"/>
      <c r="BA126" s="109"/>
      <c r="BB126" s="109"/>
      <c r="BC126" s="109"/>
      <c r="BD126" s="109"/>
      <c r="BE126" s="109"/>
      <c r="BF126" s="109"/>
      <c r="BG126" s="109"/>
      <c r="BH126" s="109"/>
      <c r="BI126" s="109"/>
      <c r="BJ126" s="109"/>
      <c r="BK126" s="109"/>
      <c r="BL126" s="109"/>
      <c r="BM126" s="109"/>
    </row>
    <row r="127" spans="1:65" ht="10.95" customHeight="1" thickBot="1" x14ac:dyDescent="0.25">
      <c r="C127" s="160"/>
      <c r="D127" s="160"/>
      <c r="E127" s="160"/>
      <c r="F127" s="160"/>
      <c r="G127" s="160"/>
      <c r="H127" s="160"/>
      <c r="I127" s="160"/>
      <c r="J127" s="160"/>
      <c r="K127" s="160"/>
      <c r="L127" s="160"/>
      <c r="M127" s="160"/>
      <c r="N127" s="160"/>
      <c r="O127" s="160"/>
      <c r="P127" s="160"/>
      <c r="Q127" s="160"/>
      <c r="R127" s="160"/>
      <c r="S127" s="160"/>
      <c r="T127" s="160"/>
      <c r="U127" s="110"/>
      <c r="V127" s="110"/>
      <c r="W127" s="110"/>
      <c r="X127" s="110"/>
      <c r="Y127" s="110"/>
      <c r="Z127" s="110"/>
      <c r="AA127" s="110"/>
      <c r="AW127" s="109"/>
      <c r="AX127" s="109"/>
      <c r="AY127" s="109"/>
      <c r="AZ127" s="109"/>
      <c r="BA127" s="109"/>
      <c r="BB127" s="109"/>
      <c r="BC127" s="109"/>
      <c r="BD127" s="109"/>
      <c r="BE127" s="109"/>
      <c r="BF127" s="109"/>
      <c r="BG127" s="109"/>
      <c r="BH127" s="109"/>
      <c r="BI127" s="109"/>
      <c r="BJ127" s="109"/>
      <c r="BK127" s="109"/>
      <c r="BL127" s="109"/>
      <c r="BM127" s="109"/>
    </row>
    <row r="128" spans="1:65" ht="10.95" customHeight="1" x14ac:dyDescent="0.15">
      <c r="C128" s="537" t="s">
        <v>110</v>
      </c>
      <c r="D128" s="538"/>
      <c r="E128" s="432" t="str">
        <f>C130</f>
        <v>續木蒼馬</v>
      </c>
      <c r="F128" s="433"/>
      <c r="G128" s="433"/>
      <c r="H128" s="434"/>
      <c r="I128" s="435" t="str">
        <f>C133</f>
        <v>星川秦輝</v>
      </c>
      <c r="J128" s="433"/>
      <c r="K128" s="433"/>
      <c r="L128" s="434"/>
      <c r="M128" s="435" t="str">
        <f>C136</f>
        <v>近藤靖宏</v>
      </c>
      <c r="N128" s="433"/>
      <c r="O128" s="433"/>
      <c r="P128" s="434"/>
      <c r="Q128" s="435" t="str">
        <f>C139</f>
        <v>川上俊満</v>
      </c>
      <c r="R128" s="433"/>
      <c r="S128" s="433"/>
      <c r="T128" s="434"/>
      <c r="U128" s="435" t="str">
        <f>C142</f>
        <v>坂上想磨</v>
      </c>
      <c r="V128" s="433"/>
      <c r="W128" s="433"/>
      <c r="X128" s="434"/>
      <c r="Y128" s="374" t="s">
        <v>1</v>
      </c>
      <c r="Z128" s="375"/>
      <c r="AA128" s="375"/>
      <c r="AB128" s="376"/>
      <c r="AC128" s="88"/>
      <c r="AD128" s="377" t="s">
        <v>3</v>
      </c>
      <c r="AE128" s="378"/>
      <c r="AF128" s="379" t="s">
        <v>4</v>
      </c>
      <c r="AG128" s="380"/>
      <c r="AH128" s="381"/>
      <c r="AI128" s="368" t="s">
        <v>5</v>
      </c>
      <c r="AJ128" s="369"/>
      <c r="AK128" s="370"/>
      <c r="AL128" s="178"/>
      <c r="AM128" s="178"/>
      <c r="AW128" s="109"/>
      <c r="AX128" s="109"/>
      <c r="AY128" s="109"/>
      <c r="AZ128" s="109"/>
      <c r="BA128" s="109"/>
      <c r="BB128" s="109"/>
      <c r="BC128" s="109"/>
      <c r="BD128" s="109"/>
      <c r="BE128" s="109"/>
      <c r="BF128" s="109"/>
      <c r="BG128" s="109"/>
      <c r="BH128" s="109"/>
      <c r="BI128" s="109"/>
      <c r="BJ128" s="109"/>
      <c r="BK128" s="109"/>
      <c r="BL128" s="109"/>
      <c r="BM128" s="109"/>
    </row>
    <row r="129" spans="3:65" ht="10.95" customHeight="1" thickBot="1" x14ac:dyDescent="0.2">
      <c r="C129" s="539"/>
      <c r="D129" s="540"/>
      <c r="E129" s="485" t="str">
        <f>C131</f>
        <v>續木雅仁</v>
      </c>
      <c r="F129" s="414"/>
      <c r="G129" s="414"/>
      <c r="H129" s="415"/>
      <c r="I129" s="413" t="str">
        <f>C134</f>
        <v>窪田浬</v>
      </c>
      <c r="J129" s="414"/>
      <c r="K129" s="414"/>
      <c r="L129" s="415"/>
      <c r="M129" s="413" t="str">
        <f>C137</f>
        <v>大岡瑠雅</v>
      </c>
      <c r="N129" s="414"/>
      <c r="O129" s="414"/>
      <c r="P129" s="415"/>
      <c r="Q129" s="413" t="str">
        <f>C140</f>
        <v>近藤英樹</v>
      </c>
      <c r="R129" s="414"/>
      <c r="S129" s="414"/>
      <c r="T129" s="415"/>
      <c r="U129" s="413" t="str">
        <f>C143</f>
        <v>清水雄陽</v>
      </c>
      <c r="V129" s="414"/>
      <c r="W129" s="414"/>
      <c r="X129" s="415"/>
      <c r="Y129" s="371" t="s">
        <v>2</v>
      </c>
      <c r="Z129" s="372"/>
      <c r="AA129" s="372"/>
      <c r="AB129" s="373"/>
      <c r="AC129" s="88"/>
      <c r="AD129" s="307" t="s">
        <v>6</v>
      </c>
      <c r="AE129" s="308" t="s">
        <v>7</v>
      </c>
      <c r="AF129" s="307" t="s">
        <v>19</v>
      </c>
      <c r="AG129" s="308" t="s">
        <v>8</v>
      </c>
      <c r="AH129" s="309" t="s">
        <v>9</v>
      </c>
      <c r="AI129" s="308" t="s">
        <v>19</v>
      </c>
      <c r="AJ129" s="308" t="s">
        <v>8</v>
      </c>
      <c r="AK129" s="309" t="s">
        <v>9</v>
      </c>
      <c r="AL129" s="178"/>
      <c r="AM129" s="178"/>
      <c r="AW129" s="109"/>
      <c r="AX129" s="109"/>
      <c r="AY129" s="109"/>
      <c r="AZ129" s="109"/>
      <c r="BA129" s="109"/>
      <c r="BB129" s="109"/>
      <c r="BC129" s="109"/>
      <c r="BD129" s="109"/>
      <c r="BE129" s="109"/>
      <c r="BF129" s="109"/>
      <c r="BG129" s="109"/>
      <c r="BH129" s="109"/>
      <c r="BI129" s="109"/>
      <c r="BJ129" s="109"/>
      <c r="BK129" s="109"/>
      <c r="BL129" s="109"/>
      <c r="BM129" s="109"/>
    </row>
    <row r="130" spans="3:65" ht="10.95" customHeight="1" x14ac:dyDescent="0.15">
      <c r="C130" s="85" t="s">
        <v>120</v>
      </c>
      <c r="D130" s="280" t="s">
        <v>49</v>
      </c>
      <c r="E130" s="479"/>
      <c r="F130" s="480"/>
      <c r="G130" s="480"/>
      <c r="H130" s="481"/>
      <c r="I130" s="104">
        <v>15</v>
      </c>
      <c r="J130" s="45" t="str">
        <f>IF(I130="","","-")</f>
        <v>-</v>
      </c>
      <c r="K130" s="101">
        <v>11</v>
      </c>
      <c r="L130" s="390" t="str">
        <f>IF(I130&lt;&gt;"",IF(I130&gt;K130,IF(I131&gt;K131,"○",IF(I132&gt;K132,"○","×")),IF(I131&gt;K131,IF(I132&gt;K132,"○","×"),"×")),"")</f>
        <v>○</v>
      </c>
      <c r="M130" s="104">
        <v>13</v>
      </c>
      <c r="N130" s="61"/>
      <c r="O130" s="100">
        <v>15</v>
      </c>
      <c r="P130" s="390" t="str">
        <f>IF(M130&lt;&gt;"",IF(M130&gt;O130,IF(M131&gt;O131,"○",IF(M132&gt;O132,"○","×")),IF(M131&gt;O131,IF(M132&gt;O132,"○","×"),"×")),"")</f>
        <v>×</v>
      </c>
      <c r="Q130" s="104">
        <v>18</v>
      </c>
      <c r="R130" s="61" t="str">
        <f t="shared" ref="R130:R138" si="25">IF(Q130="","","-")</f>
        <v>-</v>
      </c>
      <c r="S130" s="100">
        <v>16</v>
      </c>
      <c r="T130" s="390" t="str">
        <f>IF(Q130&lt;&gt;"",IF(Q130&gt;S130,IF(Q131&gt;S131,"○",IF(Q132&gt;S132,"○","×")),IF(Q131&gt;S131,IF(Q132&gt;S132,"○","×"),"×")),"")</f>
        <v>○</v>
      </c>
      <c r="U130" s="104">
        <v>20</v>
      </c>
      <c r="V130" s="61" t="str">
        <f t="shared" ref="V130:V141" si="26">IF(U130="","","-")</f>
        <v>-</v>
      </c>
      <c r="W130" s="100">
        <v>18</v>
      </c>
      <c r="X130" s="426" t="str">
        <f>IF(U130&lt;&gt;"",IF(U130&gt;W130,IF(U131&gt;W131,"○",IF(U132&gt;W132,"○","×")),IF(U131&gt;W131,IF(U132&gt;W132,"○","×"),"×")),"")</f>
        <v>×</v>
      </c>
      <c r="Y130" s="392">
        <f>RANK(AL131,AL130:AL143)</f>
        <v>3</v>
      </c>
      <c r="Z130" s="393"/>
      <c r="AA130" s="393"/>
      <c r="AB130" s="394"/>
      <c r="AC130" s="88"/>
      <c r="AD130" s="193"/>
      <c r="AE130" s="194"/>
      <c r="AF130" s="211"/>
      <c r="AG130" s="212"/>
      <c r="AH130" s="196"/>
      <c r="AI130" s="194"/>
      <c r="AJ130" s="194"/>
      <c r="AK130" s="196"/>
      <c r="AL130" s="179"/>
      <c r="AM130" s="179"/>
      <c r="AW130" s="109"/>
      <c r="AX130" s="109"/>
      <c r="AY130" s="109"/>
      <c r="AZ130" s="109"/>
      <c r="BA130" s="109"/>
      <c r="BB130" s="109"/>
      <c r="BC130" s="109"/>
      <c r="BD130" s="109"/>
      <c r="BE130" s="109"/>
      <c r="BF130" s="109"/>
      <c r="BG130" s="109"/>
      <c r="BH130" s="109"/>
      <c r="BI130" s="109"/>
      <c r="BJ130" s="109"/>
      <c r="BK130" s="109"/>
      <c r="BL130" s="109"/>
      <c r="BM130" s="109"/>
    </row>
    <row r="131" spans="3:65" ht="10.95" customHeight="1" x14ac:dyDescent="0.15">
      <c r="C131" s="83" t="s">
        <v>121</v>
      </c>
      <c r="D131" s="82" t="s">
        <v>49</v>
      </c>
      <c r="E131" s="482"/>
      <c r="F131" s="400"/>
      <c r="G131" s="400"/>
      <c r="H131" s="401"/>
      <c r="I131" s="104">
        <v>15</v>
      </c>
      <c r="J131" s="45" t="str">
        <f>IF(I131="","","-")</f>
        <v>-</v>
      </c>
      <c r="K131" s="107">
        <v>5</v>
      </c>
      <c r="L131" s="365"/>
      <c r="M131" s="104">
        <v>15</v>
      </c>
      <c r="N131" s="45"/>
      <c r="O131" s="101">
        <v>13</v>
      </c>
      <c r="P131" s="365"/>
      <c r="Q131" s="104">
        <v>15</v>
      </c>
      <c r="R131" s="45" t="str">
        <f t="shared" si="25"/>
        <v>-</v>
      </c>
      <c r="S131" s="101">
        <v>17</v>
      </c>
      <c r="T131" s="365"/>
      <c r="U131" s="104">
        <v>10</v>
      </c>
      <c r="V131" s="45" t="str">
        <f t="shared" si="26"/>
        <v>-</v>
      </c>
      <c r="W131" s="101">
        <v>15</v>
      </c>
      <c r="X131" s="362"/>
      <c r="Y131" s="358"/>
      <c r="Z131" s="359"/>
      <c r="AA131" s="359"/>
      <c r="AB131" s="360"/>
      <c r="AC131" s="88"/>
      <c r="AD131" s="193">
        <f>COUNTIF(E130:X132,"○")</f>
        <v>2</v>
      </c>
      <c r="AE131" s="194">
        <f>COUNTIF(E130:X132,"×")</f>
        <v>2</v>
      </c>
      <c r="AF131" s="211">
        <f>(IF((E130&gt;G130),1,0))+(IF((E131&gt;G131),1,0))+(IF((E132&gt;G132),1,0))+(IF((I130&gt;K130),1,0))+(IF((I131&gt;K131),1,0))+(IF((I132&gt;K132),1,0))+(IF((M130&gt;O130),1,0))+(IF((M131&gt;O131),1,0))+(IF((M132&gt;O132),1,0))+(IF((Q130&gt;S130),1,0))+(IF((Q131&gt;S131),1,0))+(IF((Q132&gt;S132),1,0))+(IF((U130&gt;W130),1,0))+(IF((U131&gt;W131),1,0))+(IF((U132&gt;W132),1,0))</f>
        <v>6</v>
      </c>
      <c r="AG131" s="212">
        <f>(IF((E130&lt;G130),1,0))+(IF((E131&lt;G131),1,0))+(IF((E132&lt;G132),1,0))+(IF((I130&lt;K130),1,0))+(IF((I131&lt;K131),1,0))+(IF((I132&lt;K132),1,0))+(IF((M130&lt;O130),1,0))+(IF((M131&lt;O131),1,0))+(IF((M132&lt;O132),1,0))+(IF((Q130&lt;S130),1,0))+(IF((Q131&lt;S131),1,0))+(IF((Q132&lt;S132),1,0))+(IF((U130&lt;W130),1,0))+(IF((U131&lt;W131),1,0))+(IF((U132&lt;W132),1,0))</f>
        <v>5</v>
      </c>
      <c r="AH131" s="213">
        <f>AF131-AG131</f>
        <v>1</v>
      </c>
      <c r="AI131" s="194">
        <f>SUM(E130:E132,I130:I132,M130:M132,Q130:Q132,U130:U132)</f>
        <v>156</v>
      </c>
      <c r="AJ131" s="194">
        <f>SUM(G130:G132,K130:K132,O130:O132,S130:S132,W130:W132)</f>
        <v>153</v>
      </c>
      <c r="AK131" s="196">
        <f>AI131-AJ131</f>
        <v>3</v>
      </c>
      <c r="AL131" s="352">
        <f>(AD131-AE131)*1000+(AH131)*100+AK131</f>
        <v>103</v>
      </c>
      <c r="AM131" s="353"/>
      <c r="AW131" s="109"/>
      <c r="AX131" s="109"/>
      <c r="AY131" s="109"/>
      <c r="AZ131" s="109"/>
      <c r="BA131" s="109"/>
      <c r="BB131" s="109"/>
      <c r="BC131" s="109"/>
      <c r="BD131" s="109"/>
      <c r="BE131" s="109"/>
      <c r="BF131" s="109"/>
      <c r="BG131" s="109"/>
      <c r="BH131" s="109"/>
      <c r="BI131" s="109"/>
      <c r="BJ131" s="109"/>
      <c r="BK131" s="109"/>
      <c r="BL131" s="109"/>
      <c r="BM131" s="109"/>
    </row>
    <row r="132" spans="3:65" ht="10.95" customHeight="1" thickBot="1" x14ac:dyDescent="0.2">
      <c r="C132" s="84"/>
      <c r="D132" s="86"/>
      <c r="E132" s="483"/>
      <c r="F132" s="403"/>
      <c r="G132" s="403"/>
      <c r="H132" s="404"/>
      <c r="I132" s="106"/>
      <c r="J132" s="45" t="str">
        <f>IF(I132="","","-")</f>
        <v/>
      </c>
      <c r="K132" s="103"/>
      <c r="L132" s="366"/>
      <c r="M132" s="106">
        <v>13</v>
      </c>
      <c r="N132" s="56"/>
      <c r="O132" s="103">
        <v>15</v>
      </c>
      <c r="P132" s="365"/>
      <c r="Q132" s="104">
        <v>15</v>
      </c>
      <c r="R132" s="45" t="str">
        <f t="shared" si="25"/>
        <v>-</v>
      </c>
      <c r="S132" s="101">
        <v>13</v>
      </c>
      <c r="T132" s="365"/>
      <c r="U132" s="104">
        <v>7</v>
      </c>
      <c r="V132" s="45" t="str">
        <f t="shared" si="26"/>
        <v>-</v>
      </c>
      <c r="W132" s="101">
        <v>15</v>
      </c>
      <c r="X132" s="362"/>
      <c r="Y132" s="19">
        <f>AD131</f>
        <v>2</v>
      </c>
      <c r="Z132" s="18" t="s">
        <v>10</v>
      </c>
      <c r="AA132" s="18">
        <f>AE131</f>
        <v>2</v>
      </c>
      <c r="AB132" s="17" t="s">
        <v>7</v>
      </c>
      <c r="AC132" s="88"/>
      <c r="AD132" s="193"/>
      <c r="AE132" s="194"/>
      <c r="AF132" s="211"/>
      <c r="AG132" s="212"/>
      <c r="AH132" s="196"/>
      <c r="AI132" s="194"/>
      <c r="AJ132" s="194"/>
      <c r="AK132" s="196"/>
      <c r="AL132" s="183"/>
      <c r="AM132" s="184"/>
      <c r="AW132" s="109"/>
      <c r="AX132" s="109"/>
      <c r="AY132" s="109"/>
      <c r="AZ132" s="109"/>
      <c r="BA132" s="109"/>
      <c r="BB132" s="109"/>
      <c r="BC132" s="109"/>
      <c r="BD132" s="109"/>
      <c r="BE132" s="109"/>
      <c r="BF132" s="109"/>
      <c r="BG132" s="109"/>
      <c r="BH132" s="109"/>
      <c r="BI132" s="109"/>
      <c r="BJ132" s="109"/>
      <c r="BK132" s="109"/>
      <c r="BL132" s="109"/>
      <c r="BM132" s="109"/>
    </row>
    <row r="133" spans="3:65" ht="10.95" customHeight="1" x14ac:dyDescent="0.15">
      <c r="C133" s="97" t="s">
        <v>122</v>
      </c>
      <c r="D133" s="291" t="s">
        <v>97</v>
      </c>
      <c r="E133" s="47">
        <f>IF(K130="","",K130)</f>
        <v>11</v>
      </c>
      <c r="F133" s="45" t="str">
        <f t="shared" ref="F133:F144" si="27">IF(E133="","","-")</f>
        <v>-</v>
      </c>
      <c r="G133" s="300">
        <f>IF(I130="","",I130)</f>
        <v>15</v>
      </c>
      <c r="H133" s="470" t="str">
        <f>IF(L130="","",IF(L130="○","×",IF(L130="×","○")))</f>
        <v>×</v>
      </c>
      <c r="I133" s="396"/>
      <c r="J133" s="397"/>
      <c r="K133" s="397"/>
      <c r="L133" s="398"/>
      <c r="M133" s="104">
        <v>5</v>
      </c>
      <c r="N133" s="45"/>
      <c r="O133" s="101">
        <v>15</v>
      </c>
      <c r="P133" s="364" t="str">
        <f>IF(M133&lt;&gt;"",IF(M133&gt;O133,IF(M134&gt;O134,"○",IF(M135&gt;O135,"○","×")),IF(M134&gt;O134,IF(M135&gt;O135,"○","×"),"×")),"")</f>
        <v>×</v>
      </c>
      <c r="Q133" s="105">
        <v>12</v>
      </c>
      <c r="R133" s="48" t="str">
        <f t="shared" si="25"/>
        <v>-</v>
      </c>
      <c r="S133" s="102">
        <v>15</v>
      </c>
      <c r="T133" s="364" t="str">
        <f>IF(Q133&lt;&gt;"",IF(Q133&gt;S133,IF(Q134&gt;S134,"○",IF(Q135&gt;S135,"○","×")),IF(Q134&gt;S134,IF(Q135&gt;S135,"○","×"),"×")),"")</f>
        <v>×</v>
      </c>
      <c r="U133" s="105">
        <v>8</v>
      </c>
      <c r="V133" s="48" t="str">
        <f t="shared" si="26"/>
        <v>-</v>
      </c>
      <c r="W133" s="102">
        <v>15</v>
      </c>
      <c r="X133" s="361" t="str">
        <f>IF(U133&lt;&gt;"",IF(U133&gt;W133,IF(U134&gt;W134,"○",IF(U135&gt;W135,"○","×")),IF(U134&gt;W134,IF(U135&gt;W135,"○","×"),"×")),"")</f>
        <v>×</v>
      </c>
      <c r="Y133" s="392">
        <f>RANK(AL134,AL130:AL143)</f>
        <v>5</v>
      </c>
      <c r="Z133" s="393"/>
      <c r="AA133" s="393"/>
      <c r="AB133" s="394"/>
      <c r="AC133" s="88"/>
      <c r="AD133" s="202"/>
      <c r="AE133" s="203"/>
      <c r="AF133" s="214"/>
      <c r="AG133" s="215"/>
      <c r="AH133" s="204"/>
      <c r="AI133" s="203"/>
      <c r="AJ133" s="203"/>
      <c r="AK133" s="204"/>
      <c r="AL133" s="183"/>
      <c r="AM133" s="184"/>
      <c r="AW133" s="109"/>
      <c r="AX133" s="109"/>
      <c r="AY133" s="109"/>
      <c r="AZ133" s="109"/>
      <c r="BA133" s="109"/>
      <c r="BB133" s="109"/>
      <c r="BC133" s="109"/>
      <c r="BD133" s="109"/>
      <c r="BE133" s="109"/>
      <c r="BF133" s="109"/>
      <c r="BG133" s="109"/>
      <c r="BH133" s="109"/>
      <c r="BI133" s="109"/>
      <c r="BJ133" s="109"/>
      <c r="BK133" s="109"/>
      <c r="BL133" s="109"/>
      <c r="BM133" s="109"/>
    </row>
    <row r="134" spans="3:65" ht="10.95" customHeight="1" x14ac:dyDescent="0.15">
      <c r="C134" s="83" t="s">
        <v>123</v>
      </c>
      <c r="D134" s="82" t="s">
        <v>97</v>
      </c>
      <c r="E134" s="47">
        <f>IF(K131="","",K131)</f>
        <v>5</v>
      </c>
      <c r="F134" s="45" t="str">
        <f t="shared" si="27"/>
        <v>-</v>
      </c>
      <c r="G134" s="300">
        <f>IF(I131="","",I131)</f>
        <v>15</v>
      </c>
      <c r="H134" s="471" t="str">
        <f>IF(J131="","",J131)</f>
        <v>-</v>
      </c>
      <c r="I134" s="399"/>
      <c r="J134" s="400"/>
      <c r="K134" s="400"/>
      <c r="L134" s="401"/>
      <c r="M134" s="104">
        <v>9</v>
      </c>
      <c r="N134" s="45"/>
      <c r="O134" s="101">
        <v>15</v>
      </c>
      <c r="P134" s="365"/>
      <c r="Q134" s="104">
        <v>14</v>
      </c>
      <c r="R134" s="45" t="str">
        <f t="shared" si="25"/>
        <v>-</v>
      </c>
      <c r="S134" s="101">
        <v>16</v>
      </c>
      <c r="T134" s="365"/>
      <c r="U134" s="104">
        <v>8</v>
      </c>
      <c r="V134" s="45" t="str">
        <f t="shared" si="26"/>
        <v>-</v>
      </c>
      <c r="W134" s="101">
        <v>15</v>
      </c>
      <c r="X134" s="362"/>
      <c r="Y134" s="358"/>
      <c r="Z134" s="359"/>
      <c r="AA134" s="359"/>
      <c r="AB134" s="360"/>
      <c r="AC134" s="88"/>
      <c r="AD134" s="193">
        <f>COUNTIF(E133:X135,"○")</f>
        <v>0</v>
      </c>
      <c r="AE134" s="194">
        <f>COUNTIF(E133:X135,"×")</f>
        <v>4</v>
      </c>
      <c r="AF134" s="211">
        <f>(IF((E133&gt;G133),1,0))+(IF((E134&gt;G134),1,0))+(IF((E135&gt;G135),1,0))+(IF((I133&gt;K133),1,0))+(IF((I134&gt;K134),1,0))+(IF((I135&gt;K135),1,0))+(IF((M133&gt;O133),1,0))+(IF((M134&gt;O134),1,0))+(IF((M135&gt;O135),1,0))+(IF((Q133&gt;S133),1,0))+(IF((Q134&gt;S134),1,0))+(IF((Q135&gt;S135),1,0))+(IF((U133&gt;W133),1,0))+(IF((U134&gt;W134),1,0))+(IF((U135&gt;W135),1,0))</f>
        <v>0</v>
      </c>
      <c r="AG134" s="212">
        <f>(IF((E133&lt;G133),1,0))+(IF((E134&lt;G134),1,0))+(IF((E135&lt;G135),1,0))+(IF((I133&lt;K133),1,0))+(IF((I134&lt;K134),1,0))+(IF((I135&lt;K135),1,0))+(IF((M133&lt;O133),1,0))+(IF((M134&lt;O134),1,0))+(IF((M135&lt;O135),1,0))+(IF((Q133&lt;S133),1,0))+(IF((Q134&lt;S134),1,0))+(IF((Q135&lt;S135),1,0))+(IF((U133&lt;W133),1,0))+(IF((U134&lt;W134),1,0))+(IF((U135&lt;W135),1,0))</f>
        <v>8</v>
      </c>
      <c r="AH134" s="213">
        <f>AF134-AG134</f>
        <v>-8</v>
      </c>
      <c r="AI134" s="194">
        <f>SUM(E133:E135,I133:I135,M133:M135,Q133:Q135,U133:U135)</f>
        <v>72</v>
      </c>
      <c r="AJ134" s="194">
        <f>SUM(G133:G135,K133:K135,O133:O135,S133:S135,W133:W135)</f>
        <v>121</v>
      </c>
      <c r="AK134" s="196">
        <f>AI134-AJ134</f>
        <v>-49</v>
      </c>
      <c r="AL134" s="352">
        <f>(AD134-AE134)*1000+(AH134)*100+AK134</f>
        <v>-4849</v>
      </c>
      <c r="AM134" s="353"/>
      <c r="AW134" s="109"/>
      <c r="AX134" s="109"/>
      <c r="AY134" s="109"/>
      <c r="AZ134" s="109"/>
      <c r="BA134" s="109"/>
      <c r="BB134" s="109"/>
      <c r="BC134" s="109"/>
      <c r="BD134" s="109"/>
      <c r="BE134" s="109"/>
      <c r="BF134" s="109"/>
      <c r="BG134" s="109"/>
      <c r="BH134" s="109"/>
      <c r="BI134" s="109"/>
      <c r="BJ134" s="109"/>
      <c r="BK134" s="109"/>
      <c r="BL134" s="109"/>
      <c r="BM134" s="109"/>
    </row>
    <row r="135" spans="3:65" ht="10.95" customHeight="1" thickBot="1" x14ac:dyDescent="0.2">
      <c r="C135" s="84"/>
      <c r="D135" s="262"/>
      <c r="E135" s="58" t="str">
        <f>IF(K132="","",K132)</f>
        <v/>
      </c>
      <c r="F135" s="45" t="str">
        <f t="shared" si="27"/>
        <v/>
      </c>
      <c r="G135" s="57" t="str">
        <f>IF(I132="","",I132)</f>
        <v/>
      </c>
      <c r="H135" s="478" t="str">
        <f>IF(J132="","",J132)</f>
        <v/>
      </c>
      <c r="I135" s="402"/>
      <c r="J135" s="403"/>
      <c r="K135" s="403"/>
      <c r="L135" s="404"/>
      <c r="M135" s="106"/>
      <c r="N135" s="45"/>
      <c r="O135" s="103"/>
      <c r="P135" s="366"/>
      <c r="Q135" s="106"/>
      <c r="R135" s="56" t="str">
        <f t="shared" si="25"/>
        <v/>
      </c>
      <c r="S135" s="103"/>
      <c r="T135" s="366"/>
      <c r="U135" s="106"/>
      <c r="V135" s="56" t="str">
        <f t="shared" si="26"/>
        <v/>
      </c>
      <c r="W135" s="103"/>
      <c r="X135" s="362"/>
      <c r="Y135" s="19">
        <f>AD134</f>
        <v>0</v>
      </c>
      <c r="Z135" s="18" t="s">
        <v>10</v>
      </c>
      <c r="AA135" s="18">
        <f>AE134</f>
        <v>4</v>
      </c>
      <c r="AB135" s="17" t="s">
        <v>7</v>
      </c>
      <c r="AC135" s="88"/>
      <c r="AD135" s="205"/>
      <c r="AE135" s="206"/>
      <c r="AF135" s="216"/>
      <c r="AG135" s="217"/>
      <c r="AH135" s="210"/>
      <c r="AI135" s="206"/>
      <c r="AJ135" s="206"/>
      <c r="AK135" s="210"/>
      <c r="AL135" s="183"/>
      <c r="AM135" s="184"/>
      <c r="AW135" s="109"/>
      <c r="AX135" s="109"/>
      <c r="AY135" s="109"/>
      <c r="AZ135" s="109"/>
      <c r="BA135" s="109"/>
      <c r="BB135" s="109"/>
      <c r="BC135" s="109"/>
      <c r="BD135" s="109"/>
      <c r="BE135" s="109"/>
      <c r="BF135" s="109"/>
      <c r="BG135" s="109"/>
      <c r="BH135" s="109"/>
      <c r="BI135" s="109"/>
      <c r="BJ135" s="109"/>
      <c r="BK135" s="109"/>
      <c r="BL135" s="109"/>
      <c r="BM135" s="109"/>
    </row>
    <row r="136" spans="3:65" ht="10.95" customHeight="1" x14ac:dyDescent="0.15">
      <c r="C136" s="83" t="s">
        <v>119</v>
      </c>
      <c r="D136" s="82" t="s">
        <v>115</v>
      </c>
      <c r="E136" s="47">
        <f>IF(O130="","",O130)</f>
        <v>15</v>
      </c>
      <c r="F136" s="48" t="str">
        <f t="shared" si="27"/>
        <v>-</v>
      </c>
      <c r="G136" s="300">
        <f>IF(M130="","",M130)</f>
        <v>13</v>
      </c>
      <c r="H136" s="470" t="str">
        <f>IF(P130="","",IF(P130="○","×",IF(P130="×","○")))</f>
        <v>○</v>
      </c>
      <c r="I136" s="46">
        <f>IF(O133="","",O133)</f>
        <v>15</v>
      </c>
      <c r="J136" s="45" t="str">
        <f t="shared" ref="J136:J144" si="28">IF(I136="","","-")</f>
        <v>-</v>
      </c>
      <c r="K136" s="300">
        <f>IF(M133="","",M133)</f>
        <v>5</v>
      </c>
      <c r="L136" s="470" t="str">
        <f>IF(P133="","",IF(P133="○","×",IF(P133="×","○")))</f>
        <v>○</v>
      </c>
      <c r="M136" s="396"/>
      <c r="N136" s="397"/>
      <c r="O136" s="397"/>
      <c r="P136" s="398"/>
      <c r="Q136" s="104">
        <v>15</v>
      </c>
      <c r="R136" s="45" t="str">
        <f t="shared" si="25"/>
        <v>-</v>
      </c>
      <c r="S136" s="101">
        <v>13</v>
      </c>
      <c r="T136" s="365" t="str">
        <f>IF(Q136&lt;&gt;"",IF(Q136&gt;S136,IF(Q137&gt;S137,"○",IF(Q138&gt;S138,"○","×")),IF(Q137&gt;S137,IF(Q138&gt;S138,"○","×"),"×")),"")</f>
        <v>○</v>
      </c>
      <c r="U136" s="104">
        <v>9</v>
      </c>
      <c r="V136" s="45" t="str">
        <f t="shared" si="26"/>
        <v>-</v>
      </c>
      <c r="W136" s="101">
        <v>15</v>
      </c>
      <c r="X136" s="361" t="str">
        <f>IF(U136&lt;&gt;"",IF(U136&gt;W136,IF(U137&gt;W137,"○",IF(U138&gt;W138,"○","×")),IF(U137&gt;W137,IF(U138&gt;W138,"○","×"),"×")),"")</f>
        <v>×</v>
      </c>
      <c r="Y136" s="392">
        <f>RANK(AL137,AL130:AL143)</f>
        <v>2</v>
      </c>
      <c r="Z136" s="393"/>
      <c r="AA136" s="393"/>
      <c r="AB136" s="394"/>
      <c r="AC136" s="88"/>
      <c r="AD136" s="193"/>
      <c r="AE136" s="194"/>
      <c r="AF136" s="211"/>
      <c r="AG136" s="212"/>
      <c r="AH136" s="196"/>
      <c r="AI136" s="194"/>
      <c r="AJ136" s="194"/>
      <c r="AK136" s="196"/>
      <c r="AL136" s="183"/>
      <c r="AM136" s="184"/>
      <c r="AW136" s="109"/>
      <c r="AX136" s="109"/>
      <c r="AY136" s="109"/>
      <c r="AZ136" s="109"/>
      <c r="BA136" s="109"/>
      <c r="BB136" s="109"/>
      <c r="BC136" s="109"/>
      <c r="BD136" s="109"/>
      <c r="BE136" s="109"/>
      <c r="BF136" s="109"/>
      <c r="BG136" s="109"/>
      <c r="BH136" s="109"/>
      <c r="BI136" s="109"/>
      <c r="BJ136" s="109"/>
      <c r="BK136" s="109"/>
      <c r="BL136" s="109"/>
      <c r="BM136" s="109"/>
    </row>
    <row r="137" spans="3:65" ht="10.95" customHeight="1" x14ac:dyDescent="0.15">
      <c r="C137" s="83" t="s">
        <v>55</v>
      </c>
      <c r="D137" s="82" t="s">
        <v>115</v>
      </c>
      <c r="E137" s="47">
        <f>IF(O131="","",O131)</f>
        <v>13</v>
      </c>
      <c r="F137" s="45" t="str">
        <f t="shared" si="27"/>
        <v>-</v>
      </c>
      <c r="G137" s="300">
        <f>IF(M131="","",M131)</f>
        <v>15</v>
      </c>
      <c r="H137" s="471" t="str">
        <f>IF(J134="","",J134)</f>
        <v/>
      </c>
      <c r="I137" s="46">
        <f>IF(O134="","",O134)</f>
        <v>15</v>
      </c>
      <c r="J137" s="45" t="str">
        <f t="shared" si="28"/>
        <v>-</v>
      </c>
      <c r="K137" s="300">
        <f>IF(M134="","",M134)</f>
        <v>9</v>
      </c>
      <c r="L137" s="471" t="str">
        <f>IF(N134="","",N134)</f>
        <v/>
      </c>
      <c r="M137" s="399"/>
      <c r="N137" s="400"/>
      <c r="O137" s="400"/>
      <c r="P137" s="401"/>
      <c r="Q137" s="104">
        <v>15</v>
      </c>
      <c r="R137" s="45" t="str">
        <f t="shared" si="25"/>
        <v>-</v>
      </c>
      <c r="S137" s="101">
        <v>8</v>
      </c>
      <c r="T137" s="365"/>
      <c r="U137" s="104">
        <v>13</v>
      </c>
      <c r="V137" s="45" t="str">
        <f t="shared" si="26"/>
        <v>-</v>
      </c>
      <c r="W137" s="101">
        <v>15</v>
      </c>
      <c r="X137" s="362"/>
      <c r="Y137" s="358"/>
      <c r="Z137" s="359"/>
      <c r="AA137" s="359"/>
      <c r="AB137" s="360"/>
      <c r="AC137" s="88"/>
      <c r="AD137" s="193">
        <f>COUNTIF(E136:X138,"○")</f>
        <v>3</v>
      </c>
      <c r="AE137" s="194">
        <f>COUNTIF(E136:X138,"×")</f>
        <v>1</v>
      </c>
      <c r="AF137" s="211">
        <f>(IF((E136&gt;G136),1,0))+(IF((E137&gt;G137),1,0))+(IF((E138&gt;G138),1,0))+(IF((I136&gt;K136),1,0))+(IF((I137&gt;K137),1,0))+(IF((I138&gt;K138),1,0))+(IF((M136&gt;O136),1,0))+(IF((M137&gt;O137),1,0))+(IF((M138&gt;O138),1,0))+(IF((Q136&gt;S136),1,0))+(IF((Q137&gt;S137),1,0))+(IF((Q138&gt;S138),1,0))+(IF((U136&gt;W136),1,0))+(IF((U137&gt;W137),1,0))+(IF((U138&gt;W138),1,0))</f>
        <v>6</v>
      </c>
      <c r="AG137" s="212">
        <f>(IF((E136&lt;G136),1,0))+(IF((E137&lt;G137),1,0))+(IF((E138&lt;G138),1,0))+(IF((I136&lt;K136),1,0))+(IF((I137&lt;K137),1,0))+(IF((I138&lt;K138),1,0))+(IF((M136&lt;O136),1,0))+(IF((M137&lt;O137),1,0))+(IF((M138&lt;O138),1,0))+(IF((Q136&lt;S136),1,0))+(IF((Q137&lt;S137),1,0))+(IF((Q138&lt;S138),1,0))+(IF((U136&lt;W136),1,0))+(IF((U137&lt;W137),1,0))+(IF((U138&lt;W138),1,0))</f>
        <v>3</v>
      </c>
      <c r="AH137" s="213">
        <f>AF137-AG137</f>
        <v>3</v>
      </c>
      <c r="AI137" s="194">
        <f>SUM(E136:E138,I136:I138,M136:M138,Q136:Q138,U136:U138)</f>
        <v>125</v>
      </c>
      <c r="AJ137" s="194">
        <f>SUM(G136:G138,K136:K138,O136:O138,S136:S138,W136:W138)</f>
        <v>106</v>
      </c>
      <c r="AK137" s="196">
        <f>AI137-AJ137</f>
        <v>19</v>
      </c>
      <c r="AL137" s="352">
        <f>(AD137-AE137)*1000+(AH137)*100+AK137</f>
        <v>2319</v>
      </c>
      <c r="AM137" s="353"/>
      <c r="AW137" s="109"/>
      <c r="AX137" s="109"/>
      <c r="AY137" s="109"/>
      <c r="AZ137" s="109"/>
      <c r="BA137" s="109"/>
      <c r="BB137" s="109"/>
      <c r="BC137" s="109"/>
      <c r="BD137" s="109"/>
      <c r="BE137" s="109"/>
      <c r="BF137" s="109"/>
      <c r="BG137" s="109"/>
      <c r="BH137" s="109"/>
      <c r="BI137" s="109"/>
      <c r="BJ137" s="109"/>
      <c r="BK137" s="109"/>
      <c r="BL137" s="109"/>
      <c r="BM137" s="109"/>
    </row>
    <row r="138" spans="3:65" ht="10.95" customHeight="1" thickBot="1" x14ac:dyDescent="0.2">
      <c r="C138" s="84"/>
      <c r="D138" s="262"/>
      <c r="E138" s="47">
        <f>IF(O132="","",O132)</f>
        <v>15</v>
      </c>
      <c r="F138" s="45" t="str">
        <f t="shared" si="27"/>
        <v>-</v>
      </c>
      <c r="G138" s="300">
        <f>IF(M132="","",M132)</f>
        <v>13</v>
      </c>
      <c r="H138" s="471" t="str">
        <f>IF(J135="","",J135)</f>
        <v/>
      </c>
      <c r="I138" s="46" t="str">
        <f>IF(O135="","",O135)</f>
        <v/>
      </c>
      <c r="J138" s="45" t="str">
        <f t="shared" si="28"/>
        <v/>
      </c>
      <c r="K138" s="300" t="str">
        <f>IF(M135="","",M135)</f>
        <v/>
      </c>
      <c r="L138" s="471" t="str">
        <f>IF(N135="","",N135)</f>
        <v/>
      </c>
      <c r="M138" s="399"/>
      <c r="N138" s="400"/>
      <c r="O138" s="400"/>
      <c r="P138" s="401"/>
      <c r="Q138" s="104"/>
      <c r="R138" s="45" t="str">
        <f t="shared" si="25"/>
        <v/>
      </c>
      <c r="S138" s="101"/>
      <c r="T138" s="366"/>
      <c r="U138" s="104"/>
      <c r="V138" s="45" t="str">
        <f t="shared" si="26"/>
        <v/>
      </c>
      <c r="W138" s="101"/>
      <c r="X138" s="363"/>
      <c r="Y138" s="19">
        <f>AD137</f>
        <v>3</v>
      </c>
      <c r="Z138" s="18" t="s">
        <v>10</v>
      </c>
      <c r="AA138" s="18">
        <f>AE137</f>
        <v>1</v>
      </c>
      <c r="AB138" s="17" t="s">
        <v>7</v>
      </c>
      <c r="AC138" s="88"/>
      <c r="AD138" s="193"/>
      <c r="AE138" s="194"/>
      <c r="AF138" s="211"/>
      <c r="AG138" s="212"/>
      <c r="AH138" s="196"/>
      <c r="AI138" s="194"/>
      <c r="AJ138" s="194"/>
      <c r="AK138" s="196"/>
      <c r="AL138" s="183"/>
      <c r="AM138" s="184"/>
      <c r="AW138" s="109"/>
      <c r="AX138" s="109"/>
      <c r="AY138" s="109"/>
      <c r="AZ138" s="109"/>
      <c r="BA138" s="109"/>
      <c r="BB138" s="109"/>
      <c r="BC138" s="109"/>
      <c r="BD138" s="109"/>
      <c r="BE138" s="109"/>
      <c r="BF138" s="109"/>
      <c r="BG138" s="109"/>
      <c r="BH138" s="109"/>
      <c r="BI138" s="109"/>
      <c r="BJ138" s="109"/>
      <c r="BK138" s="109"/>
      <c r="BL138" s="109"/>
      <c r="BM138" s="109"/>
    </row>
    <row r="139" spans="3:65" ht="10.95" customHeight="1" x14ac:dyDescent="0.15">
      <c r="C139" s="83" t="s">
        <v>57</v>
      </c>
      <c r="D139" s="290" t="s">
        <v>115</v>
      </c>
      <c r="E139" s="50">
        <f>IF(S130="","",S130)</f>
        <v>16</v>
      </c>
      <c r="F139" s="48" t="str">
        <f t="shared" si="27"/>
        <v>-</v>
      </c>
      <c r="G139" s="299">
        <f>IF(Q130="","",Q130)</f>
        <v>18</v>
      </c>
      <c r="H139" s="467" t="str">
        <f>IF(T130="","",IF(T130="○","×",IF(T130="×","○")))</f>
        <v>×</v>
      </c>
      <c r="I139" s="49">
        <f>IF(S133="","",S133)</f>
        <v>15</v>
      </c>
      <c r="J139" s="48" t="str">
        <f t="shared" si="28"/>
        <v>-</v>
      </c>
      <c r="K139" s="299">
        <f>IF(Q133="","",Q133)</f>
        <v>12</v>
      </c>
      <c r="L139" s="470" t="str">
        <f>IF(T133="","",IF(T133="○","×",IF(T133="×","○")))</f>
        <v>○</v>
      </c>
      <c r="M139" s="299">
        <f>IF(S136="","",S136)</f>
        <v>13</v>
      </c>
      <c r="N139" s="48" t="str">
        <f t="shared" ref="N139:N144" si="29">IF(M139="","","-")</f>
        <v>-</v>
      </c>
      <c r="O139" s="299">
        <f>IF(Q136="","",Q136)</f>
        <v>15</v>
      </c>
      <c r="P139" s="470" t="str">
        <f>IF(T136="","",IF(T136="○","×",IF(T136="×","○")))</f>
        <v>×</v>
      </c>
      <c r="Q139" s="396"/>
      <c r="R139" s="397"/>
      <c r="S139" s="397"/>
      <c r="T139" s="398"/>
      <c r="U139" s="105">
        <v>8</v>
      </c>
      <c r="V139" s="48" t="str">
        <f t="shared" si="26"/>
        <v>-</v>
      </c>
      <c r="W139" s="102">
        <v>15</v>
      </c>
      <c r="X139" s="362" t="str">
        <f>IF(U139&lt;&gt;"",IF(U139&gt;W139,IF(U140&gt;W140,"○",IF(U141&gt;W141,"○","×")),IF(U140&gt;W140,IF(U141&gt;W141,"○","×"),"×")),"")</f>
        <v>×</v>
      </c>
      <c r="Y139" s="392">
        <f>RANK(AL140,AL130:AL143)</f>
        <v>4</v>
      </c>
      <c r="Z139" s="393"/>
      <c r="AA139" s="393"/>
      <c r="AB139" s="394"/>
      <c r="AC139" s="88"/>
      <c r="AD139" s="202"/>
      <c r="AE139" s="203"/>
      <c r="AF139" s="214"/>
      <c r="AG139" s="215"/>
      <c r="AH139" s="204"/>
      <c r="AI139" s="203"/>
      <c r="AJ139" s="203"/>
      <c r="AK139" s="204"/>
      <c r="AL139" s="183"/>
      <c r="AM139" s="184"/>
      <c r="AW139" s="109"/>
      <c r="AX139" s="109"/>
      <c r="AY139" s="109"/>
      <c r="AZ139" s="109"/>
      <c r="BA139" s="109"/>
      <c r="BB139" s="109"/>
      <c r="BC139" s="109"/>
      <c r="BD139" s="109"/>
      <c r="BE139" s="109"/>
      <c r="BF139" s="109"/>
      <c r="BG139" s="109"/>
      <c r="BH139" s="109"/>
      <c r="BI139" s="109"/>
      <c r="BJ139" s="109"/>
      <c r="BK139" s="109"/>
      <c r="BL139" s="109"/>
      <c r="BM139" s="109"/>
    </row>
    <row r="140" spans="3:65" ht="10.95" customHeight="1" x14ac:dyDescent="0.15">
      <c r="C140" s="83" t="s">
        <v>124</v>
      </c>
      <c r="D140" s="290" t="s">
        <v>115</v>
      </c>
      <c r="E140" s="47">
        <f>IF(S131="","",S131)</f>
        <v>17</v>
      </c>
      <c r="F140" s="45" t="str">
        <f t="shared" si="27"/>
        <v>-</v>
      </c>
      <c r="G140" s="300">
        <f>IF(Q131="","",Q131)</f>
        <v>15</v>
      </c>
      <c r="H140" s="468" t="str">
        <f>IF(J137="","",J137)</f>
        <v>-</v>
      </c>
      <c r="I140" s="46">
        <f>IF(S134="","",S134)</f>
        <v>16</v>
      </c>
      <c r="J140" s="45" t="str">
        <f t="shared" si="28"/>
        <v>-</v>
      </c>
      <c r="K140" s="300">
        <f>IF(Q134="","",Q134)</f>
        <v>14</v>
      </c>
      <c r="L140" s="471" t="str">
        <f>IF(N137="","",N137)</f>
        <v/>
      </c>
      <c r="M140" s="300">
        <f>IF(S137="","",S137)</f>
        <v>8</v>
      </c>
      <c r="N140" s="45" t="str">
        <f t="shared" si="29"/>
        <v>-</v>
      </c>
      <c r="O140" s="300">
        <f>IF(Q137="","",Q137)</f>
        <v>15</v>
      </c>
      <c r="P140" s="471" t="str">
        <f>IF(R137="","",R137)</f>
        <v>-</v>
      </c>
      <c r="Q140" s="399"/>
      <c r="R140" s="400"/>
      <c r="S140" s="400"/>
      <c r="T140" s="401"/>
      <c r="U140" s="104">
        <v>11</v>
      </c>
      <c r="V140" s="45" t="str">
        <f t="shared" si="26"/>
        <v>-</v>
      </c>
      <c r="W140" s="101">
        <v>15</v>
      </c>
      <c r="X140" s="362"/>
      <c r="Y140" s="358"/>
      <c r="Z140" s="359"/>
      <c r="AA140" s="359"/>
      <c r="AB140" s="360"/>
      <c r="AC140" s="88"/>
      <c r="AD140" s="193">
        <f>COUNTIF(E139:X141,"○")</f>
        <v>1</v>
      </c>
      <c r="AE140" s="194">
        <f>COUNTIF(E139:X141,"×")</f>
        <v>3</v>
      </c>
      <c r="AF140" s="211">
        <f>(IF((E139&gt;G139),1,0))+(IF((E140&gt;G140),1,0))+(IF((E141&gt;G141),1,0))+(IF((I139&gt;K139),1,0))+(IF((I140&gt;K140),1,0))+(IF((I141&gt;K141),1,0))+(IF((M139&gt;O139),1,0))+(IF((M140&gt;O140),1,0))+(IF((M141&gt;O141),1,0))+(IF((Q139&gt;S139),1,0))+(IF((Q140&gt;S140),1,0))+(IF((Q141&gt;S141),1,0))+(IF((U139&gt;W139),1,0))+(IF((U140&gt;W140),1,0))+(IF((U141&gt;W141),1,0))</f>
        <v>3</v>
      </c>
      <c r="AG140" s="212">
        <f>(IF((E139&lt;G139),1,0))+(IF((E140&lt;G140),1,0))+(IF((E141&lt;G141),1,0))+(IF((I139&lt;K139),1,0))+(IF((I140&lt;K140),1,0))+(IF((I141&lt;K141),1,0))+(IF((M139&lt;O139),1,0))+(IF((M140&lt;O140),1,0))+(IF((M141&lt;O141),1,0))+(IF((Q139&lt;S139),1,0))+(IF((Q140&lt;S140),1,0))+(IF((Q141&lt;S141),1,0))+(IF((U139&lt;W139),1,0))+(IF((U140&lt;W140),1,0))+(IF((U141&lt;W141),1,0))</f>
        <v>6</v>
      </c>
      <c r="AH140" s="213">
        <f>AF140-AG140</f>
        <v>-3</v>
      </c>
      <c r="AI140" s="194">
        <f>SUM(E139:E141,I139:I141,M139:M141,Q139:Q141,U139:U141)</f>
        <v>117</v>
      </c>
      <c r="AJ140" s="194">
        <f>SUM(G139:G141,K139:K141,O139:O141,S139:S141,W139:W141)</f>
        <v>134</v>
      </c>
      <c r="AK140" s="196">
        <f>AI140-AJ140</f>
        <v>-17</v>
      </c>
      <c r="AL140" s="352">
        <f>(AD140-AE140)*1000+(AH140)*100+AK140</f>
        <v>-2317</v>
      </c>
      <c r="AM140" s="353"/>
      <c r="AW140" s="109"/>
      <c r="AX140" s="109"/>
      <c r="AY140" s="109"/>
      <c r="AZ140" s="109"/>
      <c r="BA140" s="109"/>
      <c r="BB140" s="109"/>
      <c r="BC140" s="109"/>
      <c r="BD140" s="109"/>
      <c r="BE140" s="109"/>
      <c r="BF140" s="109"/>
      <c r="BG140" s="109"/>
      <c r="BH140" s="109"/>
      <c r="BI140" s="109"/>
      <c r="BJ140" s="109"/>
      <c r="BK140" s="109"/>
      <c r="BL140" s="109"/>
      <c r="BM140" s="109"/>
    </row>
    <row r="141" spans="3:65" ht="10.95" customHeight="1" thickBot="1" x14ac:dyDescent="0.2">
      <c r="C141" s="263"/>
      <c r="D141" s="260"/>
      <c r="E141" s="47">
        <f>IF(S132="","",S132)</f>
        <v>13</v>
      </c>
      <c r="F141" s="45" t="str">
        <f t="shared" si="27"/>
        <v>-</v>
      </c>
      <c r="G141" s="300">
        <f>IF(Q132="","",Q132)</f>
        <v>15</v>
      </c>
      <c r="H141" s="468" t="str">
        <f>IF(J138="","",J138)</f>
        <v/>
      </c>
      <c r="I141" s="46" t="str">
        <f>IF(S135="","",S135)</f>
        <v/>
      </c>
      <c r="J141" s="45" t="str">
        <f t="shared" si="28"/>
        <v/>
      </c>
      <c r="K141" s="300" t="str">
        <f>IF(Q135="","",Q135)</f>
        <v/>
      </c>
      <c r="L141" s="471" t="str">
        <f>IF(N138="","",N138)</f>
        <v/>
      </c>
      <c r="M141" s="300" t="str">
        <f>IF(S138="","",S138)</f>
        <v/>
      </c>
      <c r="N141" s="45" t="str">
        <f t="shared" si="29"/>
        <v/>
      </c>
      <c r="O141" s="300" t="str">
        <f>IF(Q138="","",Q138)</f>
        <v/>
      </c>
      <c r="P141" s="471" t="str">
        <f>IF(R138="","",R138)</f>
        <v/>
      </c>
      <c r="Q141" s="399"/>
      <c r="R141" s="400"/>
      <c r="S141" s="400"/>
      <c r="T141" s="401"/>
      <c r="U141" s="104"/>
      <c r="V141" s="45" t="str">
        <f t="shared" si="26"/>
        <v/>
      </c>
      <c r="W141" s="101"/>
      <c r="X141" s="363"/>
      <c r="Y141" s="19">
        <f>AD140</f>
        <v>1</v>
      </c>
      <c r="Z141" s="18" t="s">
        <v>10</v>
      </c>
      <c r="AA141" s="18">
        <f>AE140</f>
        <v>3</v>
      </c>
      <c r="AB141" s="17" t="s">
        <v>7</v>
      </c>
      <c r="AC141" s="88"/>
      <c r="AD141" s="205"/>
      <c r="AE141" s="206"/>
      <c r="AF141" s="216"/>
      <c r="AG141" s="217"/>
      <c r="AH141" s="210"/>
      <c r="AI141" s="206"/>
      <c r="AJ141" s="206"/>
      <c r="AK141" s="210"/>
      <c r="AL141" s="183"/>
      <c r="AM141" s="184"/>
      <c r="AW141" s="109"/>
      <c r="AX141" s="109"/>
      <c r="AY141" s="109"/>
      <c r="AZ141" s="109"/>
      <c r="BA141" s="109"/>
      <c r="BB141" s="109"/>
      <c r="BC141" s="109"/>
      <c r="BD141" s="109"/>
      <c r="BE141" s="109"/>
      <c r="BF141" s="109"/>
      <c r="BG141" s="109"/>
      <c r="BH141" s="109"/>
      <c r="BI141" s="109"/>
      <c r="BJ141" s="109"/>
      <c r="BK141" s="109"/>
      <c r="BL141" s="109"/>
      <c r="BM141" s="109"/>
    </row>
    <row r="142" spans="3:65" ht="10.95" customHeight="1" x14ac:dyDescent="0.15">
      <c r="C142" s="96" t="s">
        <v>105</v>
      </c>
      <c r="D142" s="159" t="s">
        <v>115</v>
      </c>
      <c r="E142" s="50">
        <f>IF(W130="","",W130)</f>
        <v>18</v>
      </c>
      <c r="F142" s="48" t="str">
        <f t="shared" si="27"/>
        <v>-</v>
      </c>
      <c r="G142" s="299">
        <f>IF(U130="","",U130)</f>
        <v>20</v>
      </c>
      <c r="H142" s="467" t="str">
        <f>IF(X130="","",IF(X130="○","×",IF(X130="×","○")))</f>
        <v>○</v>
      </c>
      <c r="I142" s="49">
        <f>IF(W133="","",W133)</f>
        <v>15</v>
      </c>
      <c r="J142" s="48" t="str">
        <f t="shared" si="28"/>
        <v>-</v>
      </c>
      <c r="K142" s="299">
        <f>IF(U133="","",U133)</f>
        <v>8</v>
      </c>
      <c r="L142" s="470" t="str">
        <f>IF(X133="","",IF(X133="○","×",IF(X133="×","○")))</f>
        <v>○</v>
      </c>
      <c r="M142" s="299">
        <f>IF(W136="","",W136)</f>
        <v>15</v>
      </c>
      <c r="N142" s="48" t="str">
        <f t="shared" si="29"/>
        <v>-</v>
      </c>
      <c r="O142" s="299">
        <f>IF(U136="","",U136)</f>
        <v>9</v>
      </c>
      <c r="P142" s="470" t="str">
        <f>IF(X136="","",IF(X136="○","×",IF(X136="×","○")))</f>
        <v>○</v>
      </c>
      <c r="Q142" s="49">
        <f>IF(W139="","",W139)</f>
        <v>15</v>
      </c>
      <c r="R142" s="48" t="str">
        <f>IF(Q142="","","-")</f>
        <v>-</v>
      </c>
      <c r="S142" s="299">
        <f>IF(U139="","",U139)</f>
        <v>8</v>
      </c>
      <c r="T142" s="470" t="str">
        <f>IF(X139="","",IF(X139="○","×",IF(X139="×","○")))</f>
        <v>○</v>
      </c>
      <c r="U142" s="396"/>
      <c r="V142" s="397"/>
      <c r="W142" s="397"/>
      <c r="X142" s="398"/>
      <c r="Y142" s="392">
        <f>RANK(AL143,AL130:AL143)</f>
        <v>1</v>
      </c>
      <c r="Z142" s="393"/>
      <c r="AA142" s="393"/>
      <c r="AB142" s="394"/>
      <c r="AC142" s="88"/>
      <c r="AD142" s="193"/>
      <c r="AE142" s="194"/>
      <c r="AF142" s="211"/>
      <c r="AG142" s="212"/>
      <c r="AH142" s="196"/>
      <c r="AI142" s="194"/>
      <c r="AJ142" s="194"/>
      <c r="AK142" s="196"/>
      <c r="AL142" s="183"/>
      <c r="AM142" s="184"/>
      <c r="AW142" s="109"/>
      <c r="AX142" s="109"/>
      <c r="AY142" s="109"/>
      <c r="AZ142" s="109"/>
      <c r="BA142" s="109"/>
      <c r="BB142" s="109"/>
      <c r="BC142" s="109"/>
      <c r="BD142" s="109"/>
      <c r="BE142" s="109"/>
      <c r="BF142" s="109"/>
      <c r="BG142" s="109"/>
      <c r="BH142" s="109"/>
      <c r="BI142" s="109"/>
      <c r="BJ142" s="109"/>
      <c r="BK142" s="109"/>
      <c r="BL142" s="109"/>
      <c r="BM142" s="109"/>
    </row>
    <row r="143" spans="3:65" ht="10.95" customHeight="1" x14ac:dyDescent="0.15">
      <c r="C143" s="96" t="s">
        <v>106</v>
      </c>
      <c r="D143" s="159" t="s">
        <v>115</v>
      </c>
      <c r="E143" s="47">
        <f>IF(W131="","",W131)</f>
        <v>15</v>
      </c>
      <c r="F143" s="45" t="str">
        <f t="shared" si="27"/>
        <v>-</v>
      </c>
      <c r="G143" s="300">
        <f>IF(U131="","",U131)</f>
        <v>10</v>
      </c>
      <c r="H143" s="468" t="str">
        <f>IF(J134="","",J134)</f>
        <v/>
      </c>
      <c r="I143" s="46">
        <f>IF(W134="","",W134)</f>
        <v>15</v>
      </c>
      <c r="J143" s="45" t="str">
        <f t="shared" si="28"/>
        <v>-</v>
      </c>
      <c r="K143" s="300">
        <f>IF(U134="","",U134)</f>
        <v>8</v>
      </c>
      <c r="L143" s="471" t="str">
        <f>IF(N140="","",N140)</f>
        <v>-</v>
      </c>
      <c r="M143" s="300">
        <f>IF(W137="","",W137)</f>
        <v>15</v>
      </c>
      <c r="N143" s="45" t="str">
        <f t="shared" si="29"/>
        <v>-</v>
      </c>
      <c r="O143" s="300">
        <f>IF(U137="","",U137)</f>
        <v>13</v>
      </c>
      <c r="P143" s="471" t="str">
        <f>IF(R140="","",R140)</f>
        <v/>
      </c>
      <c r="Q143" s="46">
        <f>IF(W140="","",W140)</f>
        <v>15</v>
      </c>
      <c r="R143" s="45" t="str">
        <f>IF(Q143="","","-")</f>
        <v>-</v>
      </c>
      <c r="S143" s="300">
        <f>IF(U140="","",U140)</f>
        <v>11</v>
      </c>
      <c r="T143" s="471" t="str">
        <f>IF(V140="","",V140)</f>
        <v>-</v>
      </c>
      <c r="U143" s="399"/>
      <c r="V143" s="400"/>
      <c r="W143" s="400"/>
      <c r="X143" s="401"/>
      <c r="Y143" s="358"/>
      <c r="Z143" s="359"/>
      <c r="AA143" s="359"/>
      <c r="AB143" s="360"/>
      <c r="AC143" s="88"/>
      <c r="AD143" s="193">
        <f>COUNTIF(E142:X144,"○")</f>
        <v>4</v>
      </c>
      <c r="AE143" s="194">
        <f>COUNTIF(E142:X144,"×")</f>
        <v>0</v>
      </c>
      <c r="AF143" s="211">
        <f>(IF((E142&gt;G142),1,0))+(IF((E143&gt;G143),1,0))+(IF((E144&gt;G144),1,0))+(IF((I142&gt;K142),1,0))+(IF((I143&gt;K143),1,0))+(IF((I144&gt;K144),1,0))+(IF((M142&gt;O142),1,0))+(IF((M143&gt;O143),1,0))+(IF((M144&gt;O144),1,0))+(IF((Q142&gt;S142),1,0))+(IF((Q143&gt;S143),1,0))+(IF((Q144&gt;S144),1,0))+(IF((U142&gt;W142),1,0))+(IF((U143&gt;W143),1,0))+(IF((U144&gt;W144),1,0))</f>
        <v>8</v>
      </c>
      <c r="AG143" s="212">
        <f>(IF((E142&lt;G142),1,0))+(IF((E143&lt;G143),1,0))+(IF((E144&lt;G144),1,0))+(IF((I142&lt;K142),1,0))+(IF((I143&lt;K143),1,0))+(IF((I144&lt;K144),1,0))+(IF((M142&lt;O142),1,0))+(IF((M143&lt;O143),1,0))+(IF((M144&lt;O144),1,0))+(IF((Q142&lt;S142),1,0))+(IF((Q143&lt;S143),1,0))+(IF((Q144&lt;S144),1,0))+(IF((U142&lt;W142),1,0))+(IF((U143&lt;W143),1,0))+(IF((U144&lt;W144),1,0))</f>
        <v>1</v>
      </c>
      <c r="AH143" s="213">
        <f>AF143-AG143</f>
        <v>7</v>
      </c>
      <c r="AI143" s="194">
        <f>SUM(E142:E144,I142:I144,M142:M144,Q142:Q144,U142:U144)</f>
        <v>138</v>
      </c>
      <c r="AJ143" s="194">
        <f>SUM(G142:G144,K142:K144,O142:O144,S142:S144,W142:W144)</f>
        <v>94</v>
      </c>
      <c r="AK143" s="196">
        <f>AI143-AJ143</f>
        <v>44</v>
      </c>
      <c r="AL143" s="352">
        <f>(AD143-AE143)*1000+(AH143)*100+AK143</f>
        <v>4744</v>
      </c>
      <c r="AM143" s="353"/>
      <c r="AW143" s="109"/>
      <c r="AX143" s="109"/>
      <c r="AY143" s="109"/>
      <c r="AZ143" s="109"/>
      <c r="BA143" s="109"/>
      <c r="BB143" s="109"/>
      <c r="BC143" s="109"/>
      <c r="BD143" s="109"/>
      <c r="BE143" s="109"/>
      <c r="BF143" s="109"/>
      <c r="BG143" s="109"/>
      <c r="BH143" s="109"/>
      <c r="BI143" s="109"/>
      <c r="BJ143" s="109"/>
      <c r="BK143" s="109"/>
      <c r="BL143" s="109"/>
      <c r="BM143" s="109"/>
    </row>
    <row r="144" spans="3:65" ht="10.95" customHeight="1" thickBot="1" x14ac:dyDescent="0.2">
      <c r="C144" s="81"/>
      <c r="D144" s="80"/>
      <c r="E144" s="42">
        <f>IF(W132="","",W132)</f>
        <v>15</v>
      </c>
      <c r="F144" s="40" t="str">
        <f t="shared" si="27"/>
        <v>-</v>
      </c>
      <c r="G144" s="301">
        <f>IF(U132="","",U132)</f>
        <v>7</v>
      </c>
      <c r="H144" s="469" t="str">
        <f>IF(J135="","",J135)</f>
        <v/>
      </c>
      <c r="I144" s="41" t="str">
        <f>IF(W135="","",W135)</f>
        <v/>
      </c>
      <c r="J144" s="40" t="str">
        <f t="shared" si="28"/>
        <v/>
      </c>
      <c r="K144" s="301" t="str">
        <f>IF(U135="","",U135)</f>
        <v/>
      </c>
      <c r="L144" s="472" t="str">
        <f>IF(N141="","",N141)</f>
        <v/>
      </c>
      <c r="M144" s="301" t="str">
        <f>IF(W138="","",W138)</f>
        <v/>
      </c>
      <c r="N144" s="40" t="str">
        <f t="shared" si="29"/>
        <v/>
      </c>
      <c r="O144" s="301" t="str">
        <f>IF(U138="","",U138)</f>
        <v/>
      </c>
      <c r="P144" s="472" t="str">
        <f>IF(R141="","",R141)</f>
        <v/>
      </c>
      <c r="Q144" s="41" t="str">
        <f>IF(W141="","",W141)</f>
        <v/>
      </c>
      <c r="R144" s="40" t="str">
        <f>IF(Q144="","","-")</f>
        <v/>
      </c>
      <c r="S144" s="301" t="str">
        <f>IF(U141="","",U141)</f>
        <v/>
      </c>
      <c r="T144" s="472" t="str">
        <f>IF(V141="","",V141)</f>
        <v/>
      </c>
      <c r="U144" s="473"/>
      <c r="V144" s="474"/>
      <c r="W144" s="474"/>
      <c r="X144" s="536"/>
      <c r="Y144" s="4">
        <f>AD143</f>
        <v>4</v>
      </c>
      <c r="Z144" s="3" t="s">
        <v>10</v>
      </c>
      <c r="AA144" s="3">
        <f>AE143</f>
        <v>0</v>
      </c>
      <c r="AB144" s="2" t="s">
        <v>7</v>
      </c>
      <c r="AC144" s="88"/>
      <c r="AD144" s="205"/>
      <c r="AE144" s="206"/>
      <c r="AF144" s="216"/>
      <c r="AG144" s="217"/>
      <c r="AH144" s="210"/>
      <c r="AI144" s="206"/>
      <c r="AJ144" s="206"/>
      <c r="AK144" s="210"/>
      <c r="AL144" s="179"/>
      <c r="AM144" s="177"/>
      <c r="AW144" s="109"/>
      <c r="AX144" s="109"/>
      <c r="AY144" s="109"/>
      <c r="AZ144" s="109"/>
      <c r="BA144" s="109"/>
      <c r="BB144" s="109"/>
      <c r="BC144" s="109"/>
      <c r="BD144" s="109"/>
      <c r="BE144" s="109"/>
      <c r="BF144" s="109"/>
      <c r="BG144" s="109"/>
      <c r="BH144" s="109"/>
      <c r="BI144" s="109"/>
      <c r="BJ144" s="109"/>
      <c r="BK144" s="109"/>
      <c r="BL144" s="109"/>
      <c r="BM144" s="109"/>
    </row>
    <row r="145" spans="1:65" ht="10.95" customHeight="1" x14ac:dyDescent="0.2">
      <c r="C145" s="160"/>
      <c r="D145" s="160"/>
      <c r="E145" s="160"/>
      <c r="F145" s="160"/>
      <c r="G145" s="160"/>
      <c r="H145" s="160"/>
      <c r="I145" s="160"/>
      <c r="J145" s="160"/>
      <c r="K145" s="160"/>
      <c r="L145" s="160"/>
      <c r="M145" s="160"/>
      <c r="N145" s="160"/>
      <c r="O145" s="160"/>
      <c r="P145" s="160"/>
      <c r="Q145" s="160"/>
      <c r="R145" s="160"/>
      <c r="S145" s="160"/>
      <c r="T145" s="160"/>
      <c r="U145" s="110"/>
      <c r="V145" s="110"/>
      <c r="W145" s="110"/>
      <c r="X145" s="110"/>
      <c r="Y145" s="110"/>
      <c r="Z145" s="110"/>
      <c r="AA145" s="110"/>
      <c r="AW145" s="109"/>
      <c r="AX145" s="109"/>
      <c r="AY145" s="109"/>
      <c r="AZ145" s="109"/>
      <c r="BA145" s="109"/>
      <c r="BB145" s="109"/>
      <c r="BC145" s="109"/>
      <c r="BD145" s="109"/>
      <c r="BE145" s="109"/>
      <c r="BF145" s="109"/>
      <c r="BG145" s="109"/>
      <c r="BH145" s="109"/>
      <c r="BI145" s="109"/>
      <c r="BJ145" s="109"/>
      <c r="BK145" s="109"/>
      <c r="BL145" s="109"/>
      <c r="BM145" s="109"/>
    </row>
    <row r="146" spans="1:65" ht="15" customHeight="1" x14ac:dyDescent="0.2">
      <c r="C146" s="527" t="s">
        <v>23</v>
      </c>
      <c r="D146" s="314" t="str">
        <f>C115</f>
        <v>井上訓臣</v>
      </c>
      <c r="E146" s="509" t="str">
        <f>D115</f>
        <v>関川クラブ</v>
      </c>
      <c r="F146" s="528"/>
      <c r="G146" s="528"/>
      <c r="H146" s="528"/>
      <c r="I146" s="528"/>
      <c r="J146" s="528"/>
      <c r="K146" s="529"/>
      <c r="L146" s="126"/>
      <c r="M146" s="126"/>
      <c r="N146" s="126"/>
      <c r="O146" s="126"/>
      <c r="P146" s="126"/>
      <c r="Q146" s="126"/>
      <c r="R146" s="126"/>
      <c r="S146" s="113"/>
      <c r="T146" s="113"/>
      <c r="U146" s="113"/>
      <c r="V146" s="113"/>
      <c r="W146" s="113"/>
      <c r="X146" s="113"/>
      <c r="Y146" s="113"/>
      <c r="Z146" s="113"/>
      <c r="AA146" s="113"/>
      <c r="AB146" s="113"/>
      <c r="AC146" s="113"/>
      <c r="AD146" s="113"/>
      <c r="AI146" s="110"/>
      <c r="AJ146" s="110"/>
      <c r="AK146" s="110"/>
      <c r="AL146" s="110"/>
      <c r="AM146" s="110"/>
      <c r="AN146" s="110"/>
      <c r="AO146" s="110"/>
      <c r="AP146" s="110"/>
      <c r="AQ146" s="110"/>
      <c r="AR146" s="110"/>
      <c r="AS146" s="110"/>
      <c r="AT146" s="110"/>
      <c r="AU146" s="110"/>
      <c r="AV146" s="110"/>
      <c r="BA146" s="109"/>
      <c r="BB146" s="109"/>
      <c r="BC146" s="109"/>
      <c r="BD146" s="109"/>
      <c r="BE146" s="109"/>
      <c r="BF146" s="109"/>
      <c r="BG146" s="109"/>
      <c r="BH146" s="109"/>
      <c r="BI146" s="109"/>
      <c r="BJ146" s="109"/>
      <c r="BK146" s="109"/>
      <c r="BL146" s="109"/>
      <c r="BM146" s="109"/>
    </row>
    <row r="147" spans="1:65" ht="15" customHeight="1" thickBot="1" x14ac:dyDescent="0.25">
      <c r="C147" s="519"/>
      <c r="D147" s="315" t="str">
        <f>C116</f>
        <v>好井邦嘉</v>
      </c>
      <c r="E147" s="530" t="str">
        <f>D116</f>
        <v>関川クラブ</v>
      </c>
      <c r="F147" s="531"/>
      <c r="G147" s="531"/>
      <c r="H147" s="531"/>
      <c r="I147" s="531"/>
      <c r="J147" s="531"/>
      <c r="K147" s="532"/>
      <c r="L147" s="326">
        <v>15</v>
      </c>
      <c r="M147" s="327">
        <v>15</v>
      </c>
      <c r="N147" s="328"/>
      <c r="O147" s="108"/>
      <c r="P147" s="108"/>
      <c r="Q147" s="127"/>
      <c r="R147" s="126"/>
      <c r="S147" s="113"/>
      <c r="T147" s="113"/>
      <c r="U147" s="113"/>
      <c r="V147" s="113"/>
      <c r="W147" s="113"/>
      <c r="X147" s="113"/>
      <c r="Y147" s="113"/>
      <c r="Z147" s="113"/>
      <c r="AA147" s="113"/>
      <c r="AB147" s="113"/>
      <c r="AC147" s="113"/>
      <c r="AD147" s="113"/>
      <c r="AI147" s="114"/>
      <c r="AJ147" s="114"/>
      <c r="AK147" s="114"/>
      <c r="AL147" s="114"/>
      <c r="AM147" s="115"/>
      <c r="AN147" s="119"/>
      <c r="AO147" s="119"/>
      <c r="AP147" s="119"/>
      <c r="AQ147" s="118"/>
      <c r="AR147" s="118"/>
      <c r="AS147" s="118"/>
      <c r="AT147" s="118"/>
      <c r="AU147" s="142"/>
      <c r="AV147" s="142"/>
      <c r="AW147" s="142"/>
      <c r="AX147" s="142"/>
      <c r="AY147" s="142"/>
      <c r="AZ147" s="142"/>
      <c r="BA147" s="109"/>
      <c r="BB147" s="109"/>
      <c r="BC147" s="109"/>
      <c r="BD147" s="109"/>
      <c r="BE147" s="109"/>
      <c r="BF147" s="109"/>
      <c r="BG147" s="109"/>
      <c r="BH147" s="109"/>
      <c r="BI147" s="109"/>
      <c r="BJ147" s="109"/>
      <c r="BK147" s="109"/>
      <c r="BL147" s="109"/>
      <c r="BM147" s="109"/>
    </row>
    <row r="148" spans="1:65" ht="15" customHeight="1" thickTop="1" x14ac:dyDescent="0.2">
      <c r="C148" s="518" t="s">
        <v>22</v>
      </c>
      <c r="D148" s="316" t="str">
        <f>C136</f>
        <v>近藤靖宏</v>
      </c>
      <c r="E148" s="533" t="str">
        <f>D136</f>
        <v>土居中</v>
      </c>
      <c r="F148" s="534"/>
      <c r="G148" s="534"/>
      <c r="H148" s="534"/>
      <c r="I148" s="534"/>
      <c r="J148" s="534"/>
      <c r="K148" s="535"/>
      <c r="L148" s="323">
        <v>9</v>
      </c>
      <c r="M148" s="324">
        <v>8</v>
      </c>
      <c r="N148" s="329"/>
      <c r="O148" s="330"/>
      <c r="P148" s="331"/>
      <c r="Q148" s="131"/>
      <c r="R148" s="126"/>
      <c r="S148" s="136" t="s">
        <v>166</v>
      </c>
      <c r="T148" s="116"/>
      <c r="U148" s="110"/>
      <c r="V148" s="110"/>
      <c r="W148" s="110"/>
      <c r="X148" s="110"/>
      <c r="Y148" s="110"/>
      <c r="Z148" s="135"/>
      <c r="AA148" s="135"/>
      <c r="AB148" s="135"/>
      <c r="AC148" s="135"/>
      <c r="AD148" s="135"/>
      <c r="AE148" s="135"/>
      <c r="AF148" s="135"/>
      <c r="AG148" s="135"/>
      <c r="AH148" s="135"/>
      <c r="AK148" s="142"/>
      <c r="AL148" s="142"/>
      <c r="AW148" s="109"/>
      <c r="AX148" s="109"/>
      <c r="AY148" s="109"/>
      <c r="AZ148" s="109"/>
      <c r="BA148" s="109"/>
      <c r="BB148" s="109"/>
      <c r="BC148" s="109"/>
      <c r="BD148" s="109"/>
      <c r="BE148" s="109"/>
      <c r="BF148" s="109"/>
      <c r="BG148" s="109"/>
      <c r="BH148" s="109"/>
      <c r="BI148" s="109"/>
      <c r="BJ148" s="109"/>
      <c r="BK148" s="109"/>
      <c r="BL148" s="109"/>
      <c r="BM148" s="109"/>
    </row>
    <row r="149" spans="1:65" ht="15" customHeight="1" thickBot="1" x14ac:dyDescent="0.25">
      <c r="C149" s="519"/>
      <c r="D149" s="315" t="str">
        <f>C137</f>
        <v>大岡瑠雅</v>
      </c>
      <c r="E149" s="530" t="str">
        <f>D137</f>
        <v>土居中</v>
      </c>
      <c r="F149" s="531"/>
      <c r="G149" s="531"/>
      <c r="H149" s="531"/>
      <c r="I149" s="531"/>
      <c r="J149" s="531"/>
      <c r="K149" s="532"/>
      <c r="L149" s="108"/>
      <c r="M149" s="332"/>
      <c r="N149" s="333">
        <v>15</v>
      </c>
      <c r="O149" s="333">
        <v>18</v>
      </c>
      <c r="P149" s="334"/>
      <c r="Q149" s="131"/>
      <c r="R149" s="126"/>
      <c r="S149" s="386" t="str">
        <f>D146</f>
        <v>井上訓臣</v>
      </c>
      <c r="T149" s="387"/>
      <c r="U149" s="387"/>
      <c r="V149" s="387"/>
      <c r="W149" s="387"/>
      <c r="X149" s="387"/>
      <c r="Y149" s="387"/>
      <c r="Z149" s="388" t="str">
        <f>E146</f>
        <v>関川クラブ</v>
      </c>
      <c r="AA149" s="387"/>
      <c r="AB149" s="387"/>
      <c r="AC149" s="387"/>
      <c r="AD149" s="387"/>
      <c r="AE149" s="387"/>
      <c r="AF149" s="389"/>
      <c r="AG149" s="117"/>
      <c r="AJ149" s="142"/>
      <c r="AK149" s="142"/>
      <c r="AL149" s="142"/>
      <c r="AM149" s="142"/>
      <c r="AN149" s="142"/>
      <c r="AO149" s="142"/>
      <c r="AP149" s="142"/>
      <c r="AQ149" s="142"/>
      <c r="AR149" s="142"/>
      <c r="AS149" s="142"/>
      <c r="AT149" s="142"/>
      <c r="AU149" s="110"/>
      <c r="AV149" s="110"/>
      <c r="AY149" s="109"/>
      <c r="AZ149" s="109"/>
      <c r="BA149" s="109"/>
      <c r="BB149" s="109"/>
      <c r="BC149" s="109"/>
      <c r="BD149" s="109"/>
      <c r="BE149" s="109"/>
      <c r="BF149" s="109"/>
      <c r="BG149" s="109"/>
      <c r="BH149" s="109"/>
      <c r="BI149" s="109"/>
      <c r="BJ149" s="109"/>
      <c r="BK149" s="109"/>
      <c r="BL149" s="109"/>
      <c r="BM149" s="109"/>
    </row>
    <row r="150" spans="1:65" ht="15" customHeight="1" thickTop="1" x14ac:dyDescent="0.2">
      <c r="C150" s="518" t="s">
        <v>21</v>
      </c>
      <c r="D150" s="317" t="str">
        <f>C118</f>
        <v>石川勝士</v>
      </c>
      <c r="E150" s="520" t="str">
        <f>D118</f>
        <v>新宮中</v>
      </c>
      <c r="F150" s="521"/>
      <c r="G150" s="521"/>
      <c r="H150" s="521"/>
      <c r="I150" s="521"/>
      <c r="J150" s="521"/>
      <c r="K150" s="522"/>
      <c r="L150" s="108"/>
      <c r="M150" s="332"/>
      <c r="N150" s="333">
        <v>6</v>
      </c>
      <c r="O150" s="333">
        <v>16</v>
      </c>
      <c r="P150" s="334"/>
      <c r="Q150" s="134"/>
      <c r="R150" s="133"/>
      <c r="S150" s="382" t="str">
        <f>D147</f>
        <v>好井邦嘉</v>
      </c>
      <c r="T150" s="383"/>
      <c r="U150" s="383"/>
      <c r="V150" s="383"/>
      <c r="W150" s="383"/>
      <c r="X150" s="383"/>
      <c r="Y150" s="383"/>
      <c r="Z150" s="384" t="str">
        <f>E147</f>
        <v>関川クラブ</v>
      </c>
      <c r="AA150" s="383"/>
      <c r="AB150" s="383"/>
      <c r="AC150" s="383"/>
      <c r="AD150" s="383"/>
      <c r="AE150" s="383"/>
      <c r="AF150" s="385"/>
      <c r="AG150" s="132"/>
      <c r="AJ150" s="110"/>
      <c r="AK150" s="110"/>
      <c r="AL150" s="110"/>
      <c r="AM150" s="110"/>
      <c r="AN150" s="110"/>
      <c r="AO150" s="110"/>
      <c r="AP150" s="110"/>
      <c r="AQ150" s="110"/>
      <c r="AR150" s="110"/>
      <c r="AS150" s="110"/>
      <c r="AT150" s="110"/>
      <c r="AU150" s="110"/>
      <c r="AV150" s="110"/>
      <c r="AY150" s="109"/>
      <c r="AZ150" s="109"/>
      <c r="BA150" s="109"/>
      <c r="BB150" s="109"/>
      <c r="BC150" s="109"/>
      <c r="BD150" s="109"/>
      <c r="BE150" s="109"/>
      <c r="BF150" s="109"/>
      <c r="BG150" s="109"/>
      <c r="BH150" s="109"/>
      <c r="BI150" s="109"/>
      <c r="BJ150" s="109"/>
      <c r="BK150" s="109"/>
      <c r="BL150" s="109"/>
      <c r="BM150" s="109"/>
    </row>
    <row r="151" spans="1:65" ht="15" customHeight="1" thickBot="1" x14ac:dyDescent="0.25">
      <c r="C151" s="519"/>
      <c r="D151" s="318" t="str">
        <f>C119</f>
        <v>眞鍋頼斗</v>
      </c>
      <c r="E151" s="523" t="str">
        <f>D119</f>
        <v>新宮中</v>
      </c>
      <c r="F151" s="524"/>
      <c r="G151" s="524"/>
      <c r="H151" s="524"/>
      <c r="I151" s="524"/>
      <c r="J151" s="524"/>
      <c r="K151" s="525"/>
      <c r="L151" s="320">
        <v>9</v>
      </c>
      <c r="M151" s="321">
        <v>8</v>
      </c>
      <c r="N151" s="322"/>
      <c r="O151" s="335"/>
      <c r="P151" s="336"/>
      <c r="Q151" s="131"/>
      <c r="R151" s="126"/>
      <c r="S151" s="130" t="s">
        <v>167</v>
      </c>
      <c r="T151" s="130"/>
      <c r="U151" s="130"/>
      <c r="V151" s="130"/>
      <c r="W151" s="130"/>
      <c r="X151" s="130"/>
      <c r="Y151" s="130"/>
      <c r="Z151" s="130"/>
      <c r="AA151" s="130"/>
      <c r="AB151" s="130"/>
      <c r="AC151" s="130"/>
      <c r="AD151" s="130"/>
      <c r="AE151" s="130"/>
      <c r="AF151" s="130"/>
      <c r="AG151" s="129"/>
      <c r="AK151" s="110"/>
      <c r="AL151" s="110"/>
      <c r="AM151" s="110"/>
      <c r="AN151" s="110"/>
      <c r="AO151" s="110"/>
      <c r="AP151" s="110"/>
      <c r="AQ151" s="110"/>
      <c r="AR151" s="110"/>
      <c r="AS151" s="110"/>
      <c r="AT151" s="110"/>
      <c r="AU151" s="110"/>
      <c r="AV151" s="110"/>
      <c r="AY151" s="109"/>
      <c r="AZ151" s="109"/>
      <c r="BA151" s="109"/>
      <c r="BB151" s="109"/>
      <c r="BC151" s="109"/>
      <c r="BD151" s="109"/>
      <c r="BE151" s="109"/>
      <c r="BF151" s="109"/>
      <c r="BG151" s="109"/>
      <c r="BH151" s="109"/>
      <c r="BI151" s="109"/>
      <c r="BJ151" s="109"/>
      <c r="BK151" s="109"/>
      <c r="BL151" s="109"/>
      <c r="BM151" s="109"/>
    </row>
    <row r="152" spans="1:65" ht="15" customHeight="1" thickTop="1" x14ac:dyDescent="0.2">
      <c r="C152" s="518" t="s">
        <v>20</v>
      </c>
      <c r="D152" s="317" t="str">
        <f>C142</f>
        <v>坂上想磨</v>
      </c>
      <c r="E152" s="520" t="str">
        <f>D142</f>
        <v>土居中</v>
      </c>
      <c r="F152" s="521"/>
      <c r="G152" s="521"/>
      <c r="H152" s="521"/>
      <c r="I152" s="521"/>
      <c r="J152" s="521"/>
      <c r="K152" s="522"/>
      <c r="L152" s="323">
        <v>15</v>
      </c>
      <c r="M152" s="324">
        <v>15</v>
      </c>
      <c r="N152" s="325"/>
      <c r="O152" s="108"/>
      <c r="P152" s="108"/>
      <c r="Q152" s="127"/>
      <c r="R152" s="126"/>
      <c r="S152" s="386" t="str">
        <f>D152</f>
        <v>坂上想磨</v>
      </c>
      <c r="T152" s="387"/>
      <c r="U152" s="387"/>
      <c r="V152" s="387"/>
      <c r="W152" s="387"/>
      <c r="X152" s="387"/>
      <c r="Y152" s="387"/>
      <c r="Z152" s="388" t="str">
        <f>E152</f>
        <v>土居中</v>
      </c>
      <c r="AA152" s="387"/>
      <c r="AB152" s="387"/>
      <c r="AC152" s="387"/>
      <c r="AD152" s="387"/>
      <c r="AE152" s="387"/>
      <c r="AF152" s="389"/>
      <c r="AG152" s="125"/>
      <c r="AJ152" s="135"/>
      <c r="AK152" s="135"/>
      <c r="AL152" s="110"/>
      <c r="AM152" s="110"/>
      <c r="AN152" s="110"/>
      <c r="AO152" s="110"/>
      <c r="AP152" s="110"/>
      <c r="AQ152" s="110"/>
      <c r="AR152" s="110"/>
      <c r="AS152" s="110"/>
      <c r="AT152" s="110"/>
      <c r="AU152" s="110"/>
      <c r="AV152" s="110"/>
      <c r="AY152" s="109"/>
      <c r="AZ152" s="109"/>
      <c r="BA152" s="109"/>
      <c r="BB152" s="109"/>
      <c r="BC152" s="109"/>
      <c r="BD152" s="109"/>
      <c r="BE152" s="109"/>
      <c r="BF152" s="109"/>
      <c r="BG152" s="109"/>
      <c r="BH152" s="109"/>
      <c r="BI152" s="109"/>
      <c r="BJ152" s="109"/>
      <c r="BK152" s="109"/>
      <c r="BL152" s="109"/>
      <c r="BM152" s="109"/>
    </row>
    <row r="153" spans="1:65" ht="15" customHeight="1" x14ac:dyDescent="0.2">
      <c r="C153" s="526"/>
      <c r="D153" s="319" t="str">
        <f>C143</f>
        <v>清水雄陽</v>
      </c>
      <c r="E153" s="512" t="str">
        <f>D143</f>
        <v>土居中</v>
      </c>
      <c r="F153" s="516"/>
      <c r="G153" s="516"/>
      <c r="H153" s="516"/>
      <c r="I153" s="516"/>
      <c r="J153" s="516"/>
      <c r="K153" s="517"/>
      <c r="L153" s="128"/>
      <c r="M153" s="128"/>
      <c r="N153" s="128"/>
      <c r="O153" s="127"/>
      <c r="P153" s="127"/>
      <c r="Q153" s="126"/>
      <c r="R153" s="126"/>
      <c r="S153" s="382" t="str">
        <f>D153</f>
        <v>清水雄陽</v>
      </c>
      <c r="T153" s="383"/>
      <c r="U153" s="383"/>
      <c r="V153" s="383"/>
      <c r="W153" s="383"/>
      <c r="X153" s="383"/>
      <c r="Y153" s="383"/>
      <c r="Z153" s="384" t="str">
        <f>E153</f>
        <v>土居中</v>
      </c>
      <c r="AA153" s="383"/>
      <c r="AB153" s="383"/>
      <c r="AC153" s="383"/>
      <c r="AD153" s="383"/>
      <c r="AE153" s="383"/>
      <c r="AF153" s="385"/>
      <c r="AG153" s="125"/>
      <c r="AJ153" s="110"/>
      <c r="AK153" s="110"/>
      <c r="AL153" s="110"/>
      <c r="AM153" s="110"/>
      <c r="AN153" s="110"/>
      <c r="AO153" s="110"/>
      <c r="AP153" s="110"/>
      <c r="AQ153" s="110"/>
      <c r="AR153" s="110"/>
      <c r="AS153" s="110"/>
      <c r="AT153" s="110"/>
      <c r="AU153" s="110"/>
      <c r="AV153" s="110"/>
      <c r="AY153" s="109"/>
      <c r="AZ153" s="109"/>
      <c r="BA153" s="109"/>
      <c r="BB153" s="109"/>
      <c r="BC153" s="109"/>
      <c r="BD153" s="109"/>
      <c r="BE153" s="109"/>
      <c r="BF153" s="109"/>
      <c r="BG153" s="109"/>
      <c r="BH153" s="109"/>
      <c r="BI153" s="109"/>
      <c r="BJ153" s="109"/>
      <c r="BK153" s="109"/>
      <c r="BL153" s="109"/>
      <c r="BM153" s="109"/>
    </row>
    <row r="154" spans="1:65" ht="13.05" customHeight="1" x14ac:dyDescent="0.2">
      <c r="AB154" s="110"/>
      <c r="AC154" s="110"/>
      <c r="AD154" s="110"/>
      <c r="AE154" s="110"/>
      <c r="AF154" s="110"/>
      <c r="AG154" s="110"/>
      <c r="AH154" s="110"/>
      <c r="AI154" s="110"/>
      <c r="AJ154" s="110"/>
      <c r="AK154" s="110"/>
      <c r="AL154" s="110"/>
      <c r="AM154" s="110"/>
      <c r="AN154" s="110"/>
      <c r="AO154" s="110"/>
      <c r="AP154" s="110"/>
      <c r="AW154" s="109"/>
      <c r="AX154" s="109"/>
      <c r="AY154" s="109"/>
      <c r="AZ154" s="109"/>
      <c r="BA154" s="109"/>
      <c r="BB154" s="109"/>
      <c r="BC154" s="109"/>
      <c r="BD154" s="109"/>
      <c r="BE154" s="109"/>
      <c r="BF154" s="109"/>
      <c r="BG154" s="109"/>
      <c r="BH154" s="109"/>
      <c r="BI154" s="109"/>
      <c r="BJ154" s="109"/>
      <c r="BK154" s="109"/>
      <c r="BL154" s="109"/>
      <c r="BM154" s="109"/>
    </row>
    <row r="155" spans="1:65" ht="12" customHeight="1" x14ac:dyDescent="0.2">
      <c r="B155" s="110"/>
      <c r="C155" s="115"/>
      <c r="D155" s="119"/>
      <c r="E155" s="119"/>
      <c r="F155" s="119"/>
      <c r="G155" s="119"/>
      <c r="H155" s="119"/>
      <c r="I155" s="118"/>
      <c r="J155" s="118"/>
      <c r="K155" s="118"/>
      <c r="L155" s="118"/>
      <c r="M155" s="118"/>
      <c r="N155" s="118"/>
      <c r="O155" s="118"/>
      <c r="P155" s="118"/>
      <c r="Q155" s="118"/>
      <c r="R155" s="118"/>
      <c r="S155" s="117"/>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BH155" s="109"/>
      <c r="BI155" s="109"/>
      <c r="BJ155" s="109"/>
      <c r="BK155" s="109"/>
      <c r="BL155" s="109"/>
      <c r="BM155" s="109"/>
    </row>
    <row r="156" spans="1:65" ht="12" customHeight="1" x14ac:dyDescent="0.2">
      <c r="B156" s="110"/>
      <c r="C156" s="115"/>
      <c r="D156" s="119"/>
      <c r="E156" s="119"/>
      <c r="F156" s="119"/>
      <c r="G156" s="119"/>
      <c r="H156" s="119"/>
      <c r="I156" s="118"/>
      <c r="J156" s="118"/>
      <c r="K156" s="118"/>
      <c r="L156" s="118"/>
      <c r="M156" s="118"/>
      <c r="N156" s="118"/>
      <c r="O156" s="118"/>
      <c r="P156" s="118"/>
      <c r="Q156" s="118"/>
      <c r="R156" s="118"/>
      <c r="S156" s="117"/>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c r="AR156" s="113"/>
      <c r="AS156" s="113"/>
      <c r="AT156" s="113"/>
      <c r="AU156" s="113"/>
      <c r="AV156" s="113"/>
      <c r="BH156" s="109"/>
      <c r="BI156" s="109"/>
      <c r="BJ156" s="109"/>
      <c r="BK156" s="109"/>
      <c r="BL156" s="109"/>
      <c r="BM156" s="109"/>
    </row>
    <row r="157" spans="1:65" ht="12" customHeight="1" thickBot="1" x14ac:dyDescent="0.25">
      <c r="B157" s="110"/>
      <c r="C157" s="115"/>
      <c r="D157" s="119"/>
      <c r="E157" s="119"/>
      <c r="F157" s="119"/>
      <c r="G157" s="119"/>
      <c r="H157" s="119"/>
      <c r="I157" s="118"/>
      <c r="J157" s="118"/>
      <c r="K157" s="118"/>
      <c r="L157" s="118"/>
      <c r="M157" s="118"/>
      <c r="N157" s="118"/>
      <c r="O157" s="118"/>
      <c r="P157" s="118"/>
      <c r="Q157" s="118"/>
      <c r="R157" s="118"/>
      <c r="S157" s="117"/>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BH157" s="109"/>
      <c r="BI157" s="109"/>
      <c r="BJ157" s="109"/>
      <c r="BK157" s="109"/>
      <c r="BL157" s="109"/>
      <c r="BM157" s="109"/>
    </row>
    <row r="158" spans="1:65" ht="6.6" customHeight="1" x14ac:dyDescent="0.2">
      <c r="A158" s="151"/>
      <c r="B158" s="151"/>
      <c r="C158" s="285"/>
      <c r="D158" s="285"/>
      <c r="E158" s="281"/>
      <c r="F158" s="281"/>
      <c r="G158" s="281"/>
      <c r="H158" s="281"/>
      <c r="I158" s="281"/>
      <c r="J158" s="281"/>
      <c r="K158" s="156"/>
      <c r="L158" s="156"/>
      <c r="M158" s="156"/>
      <c r="N158" s="156"/>
      <c r="O158" s="156"/>
      <c r="P158" s="156"/>
      <c r="Q158" s="156"/>
      <c r="R158" s="156"/>
      <c r="S158" s="156"/>
      <c r="T158" s="156"/>
      <c r="U158" s="156"/>
      <c r="V158" s="156"/>
      <c r="W158" s="156"/>
      <c r="X158" s="156"/>
      <c r="Y158" s="156"/>
      <c r="Z158" s="156"/>
      <c r="AA158" s="156"/>
      <c r="AB158" s="151"/>
      <c r="AC158" s="151"/>
      <c r="AD158" s="151"/>
      <c r="AE158" s="151"/>
      <c r="AF158" s="151"/>
      <c r="AG158" s="151"/>
      <c r="AH158" s="151"/>
      <c r="AI158" s="151"/>
      <c r="AJ158" s="151"/>
      <c r="AK158" s="151"/>
      <c r="AL158" s="151"/>
      <c r="AM158" s="151"/>
      <c r="AN158" s="151"/>
      <c r="AO158" s="151"/>
      <c r="AP158" s="151"/>
      <c r="AQ158" s="151"/>
      <c r="AR158" s="151"/>
      <c r="AS158" s="151"/>
      <c r="AT158" s="151"/>
      <c r="AU158" s="151"/>
      <c r="AV158" s="151"/>
      <c r="AW158" s="151"/>
      <c r="AY158" s="109"/>
      <c r="AZ158" s="109"/>
      <c r="BA158" s="109"/>
      <c r="BB158" s="109"/>
      <c r="BC158" s="109"/>
      <c r="BD158" s="109"/>
      <c r="BE158" s="109"/>
      <c r="BF158" s="109"/>
      <c r="BG158" s="109"/>
      <c r="BH158" s="109"/>
      <c r="BI158" s="109"/>
      <c r="BJ158" s="109"/>
      <c r="BK158" s="109"/>
      <c r="BL158" s="109"/>
      <c r="BM158" s="109"/>
    </row>
    <row r="159" spans="1:65" ht="30" x14ac:dyDescent="0.2">
      <c r="B159" s="110"/>
      <c r="C159" s="500" t="s">
        <v>65</v>
      </c>
      <c r="D159" s="500"/>
      <c r="E159" s="261"/>
      <c r="I159" s="284" t="s">
        <v>58</v>
      </c>
      <c r="J159" s="261"/>
      <c r="K159" s="113"/>
      <c r="L159" s="113"/>
      <c r="M159" s="113"/>
      <c r="N159" s="113"/>
      <c r="O159" s="113"/>
      <c r="P159" s="113"/>
      <c r="Q159" s="113"/>
      <c r="R159" s="113"/>
      <c r="S159" s="113"/>
      <c r="T159" s="113"/>
      <c r="U159" s="113"/>
      <c r="V159" s="113"/>
      <c r="W159" s="113"/>
      <c r="X159" s="113"/>
      <c r="Y159" s="113"/>
      <c r="Z159" s="113"/>
      <c r="AA159" s="113"/>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Y159" s="109"/>
      <c r="AZ159" s="109"/>
      <c r="BA159" s="109"/>
      <c r="BB159" s="109"/>
      <c r="BC159" s="109"/>
      <c r="BD159" s="109"/>
      <c r="BE159" s="109"/>
      <c r="BF159" s="109"/>
      <c r="BG159" s="109"/>
      <c r="BH159" s="109"/>
      <c r="BI159" s="109"/>
      <c r="BJ159" s="109"/>
      <c r="BK159" s="109"/>
      <c r="BL159" s="109"/>
      <c r="BM159" s="109"/>
    </row>
    <row r="160" spans="1:65" ht="6" customHeight="1" thickBot="1" x14ac:dyDescent="0.25">
      <c r="B160" s="110"/>
      <c r="C160" s="283"/>
      <c r="D160" s="283"/>
      <c r="E160" s="296"/>
      <c r="F160" s="261"/>
      <c r="G160" s="261"/>
      <c r="H160" s="261"/>
      <c r="I160" s="261"/>
      <c r="J160" s="261"/>
      <c r="K160" s="264"/>
      <c r="L160" s="264"/>
      <c r="M160" s="264"/>
      <c r="N160" s="264"/>
      <c r="O160" s="264"/>
      <c r="P160" s="264"/>
      <c r="Q160" s="265"/>
      <c r="R160" s="265"/>
      <c r="S160" s="265"/>
      <c r="T160" s="265"/>
      <c r="U160" s="266"/>
      <c r="V160" s="267"/>
      <c r="W160" s="267"/>
      <c r="X160" s="266"/>
      <c r="Y160" s="266"/>
      <c r="Z160" s="266"/>
      <c r="AA160" s="266"/>
      <c r="AB160" s="266"/>
      <c r="AC160" s="266"/>
      <c r="AD160" s="268"/>
      <c r="AE160" s="269"/>
      <c r="AF160" s="113"/>
      <c r="AG160" s="113"/>
      <c r="AH160" s="113"/>
      <c r="AI160" s="113"/>
      <c r="AJ160" s="113"/>
      <c r="AK160" s="113"/>
      <c r="AL160" s="113"/>
      <c r="AM160" s="113"/>
      <c r="AN160" s="113"/>
      <c r="AO160" s="113"/>
      <c r="AP160" s="113"/>
      <c r="AQ160" s="113"/>
      <c r="AR160" s="113"/>
      <c r="AS160" s="113"/>
      <c r="AT160" s="113"/>
      <c r="AU160" s="113"/>
      <c r="AV160" s="113"/>
      <c r="BH160" s="109"/>
      <c r="BI160" s="109"/>
      <c r="BJ160" s="109"/>
      <c r="BK160" s="109"/>
      <c r="BL160" s="109"/>
      <c r="BM160" s="109"/>
    </row>
    <row r="161" spans="2:65" ht="10.95" customHeight="1" x14ac:dyDescent="0.2">
      <c r="B161" s="110"/>
      <c r="C161" s="501" t="s">
        <v>52</v>
      </c>
      <c r="D161" s="502"/>
      <c r="E161" s="432" t="str">
        <f>C163</f>
        <v>阿部一恵</v>
      </c>
      <c r="F161" s="433"/>
      <c r="G161" s="433"/>
      <c r="H161" s="434"/>
      <c r="I161" s="435" t="str">
        <f>C166</f>
        <v>長原芽美</v>
      </c>
      <c r="J161" s="433"/>
      <c r="K161" s="433"/>
      <c r="L161" s="434"/>
      <c r="M161" s="435" t="str">
        <f>C169</f>
        <v>薦田あかね</v>
      </c>
      <c r="N161" s="433"/>
      <c r="O161" s="433"/>
      <c r="P161" s="434"/>
      <c r="Q161" s="374" t="s">
        <v>1</v>
      </c>
      <c r="R161" s="375"/>
      <c r="S161" s="375"/>
      <c r="T161" s="376"/>
      <c r="U161" s="1"/>
      <c r="V161" s="416" t="s">
        <v>3</v>
      </c>
      <c r="W161" s="417"/>
      <c r="X161" s="379" t="s">
        <v>4</v>
      </c>
      <c r="Y161" s="380"/>
      <c r="Z161" s="381"/>
      <c r="AA161" s="190" t="s">
        <v>5</v>
      </c>
      <c r="AB161" s="191"/>
      <c r="AC161" s="192"/>
      <c r="AD161" s="189"/>
      <c r="AE161" s="189"/>
      <c r="AF161" s="110"/>
      <c r="AG161" s="110"/>
      <c r="AW161" s="109"/>
      <c r="AX161" s="109"/>
      <c r="AY161" s="109"/>
      <c r="AZ161" s="109"/>
      <c r="BA161" s="109"/>
      <c r="BB161" s="109"/>
      <c r="BC161" s="109"/>
      <c r="BD161" s="109"/>
      <c r="BE161" s="109"/>
      <c r="BF161" s="109"/>
      <c r="BG161" s="109"/>
      <c r="BH161" s="109"/>
      <c r="BI161" s="109"/>
      <c r="BJ161" s="109"/>
      <c r="BK161" s="109"/>
      <c r="BL161" s="109"/>
      <c r="BM161" s="109"/>
    </row>
    <row r="162" spans="2:65" ht="10.95" customHeight="1" thickBot="1" x14ac:dyDescent="0.25">
      <c r="B162" s="110"/>
      <c r="C162" s="503"/>
      <c r="D162" s="504"/>
      <c r="E162" s="485" t="str">
        <f>C164</f>
        <v>加藤彩</v>
      </c>
      <c r="F162" s="414"/>
      <c r="G162" s="414"/>
      <c r="H162" s="415"/>
      <c r="I162" s="413" t="str">
        <f>C167</f>
        <v>髙橋善子</v>
      </c>
      <c r="J162" s="414"/>
      <c r="K162" s="414"/>
      <c r="L162" s="415"/>
      <c r="M162" s="413" t="str">
        <f>C170</f>
        <v>石川紫</v>
      </c>
      <c r="N162" s="414"/>
      <c r="O162" s="414"/>
      <c r="P162" s="415"/>
      <c r="Q162" s="371" t="s">
        <v>2</v>
      </c>
      <c r="R162" s="372"/>
      <c r="S162" s="372"/>
      <c r="T162" s="373"/>
      <c r="U162" s="1"/>
      <c r="V162" s="297" t="s">
        <v>6</v>
      </c>
      <c r="W162" s="298" t="s">
        <v>7</v>
      </c>
      <c r="X162" s="307" t="s">
        <v>19</v>
      </c>
      <c r="Y162" s="308" t="s">
        <v>8</v>
      </c>
      <c r="Z162" s="309" t="s">
        <v>9</v>
      </c>
      <c r="AA162" s="308" t="s">
        <v>19</v>
      </c>
      <c r="AB162" s="308" t="s">
        <v>8</v>
      </c>
      <c r="AC162" s="309" t="s">
        <v>9</v>
      </c>
      <c r="AD162" s="189"/>
      <c r="AE162" s="189"/>
      <c r="AF162" s="110"/>
      <c r="AG162" s="110"/>
      <c r="AH162" s="110"/>
      <c r="AI162" s="110"/>
      <c r="AJ162" s="110"/>
      <c r="AK162" s="110"/>
      <c r="AL162" s="110"/>
      <c r="AM162" s="110"/>
      <c r="AN162" s="110"/>
      <c r="AO162" s="110"/>
      <c r="AP162" s="110"/>
      <c r="AQ162" s="110"/>
      <c r="AR162" s="110"/>
      <c r="AS162" s="110"/>
      <c r="AW162" s="109"/>
      <c r="AX162" s="109"/>
      <c r="AY162" s="109"/>
      <c r="AZ162" s="109"/>
      <c r="BA162" s="109"/>
      <c r="BB162" s="109"/>
      <c r="BC162" s="109"/>
      <c r="BD162" s="109"/>
      <c r="BE162" s="109"/>
      <c r="BF162" s="109"/>
      <c r="BG162" s="109"/>
      <c r="BH162" s="109"/>
      <c r="BI162" s="109"/>
      <c r="BJ162" s="109"/>
      <c r="BK162" s="109"/>
      <c r="BL162" s="109"/>
      <c r="BM162" s="109"/>
    </row>
    <row r="163" spans="2:65" ht="10.95" customHeight="1" x14ac:dyDescent="0.2">
      <c r="B163" s="110"/>
      <c r="C163" s="90" t="s">
        <v>126</v>
      </c>
      <c r="D163" s="185" t="s">
        <v>26</v>
      </c>
      <c r="E163" s="495"/>
      <c r="F163" s="496"/>
      <c r="G163" s="496"/>
      <c r="H163" s="497"/>
      <c r="I163" s="162">
        <v>13</v>
      </c>
      <c r="J163" s="10" t="str">
        <f>IF(I163="","","-")</f>
        <v>-</v>
      </c>
      <c r="K163" s="164">
        <v>21</v>
      </c>
      <c r="L163" s="390" t="str">
        <f>IF(I163&lt;&gt;"",IF(I163&gt;K163,IF(I164&gt;K164,"○",IF(I165&gt;K165,"○","×")),IF(I164&gt;K164,IF(I165&gt;K165,"○","×"),"×")),"")</f>
        <v>×</v>
      </c>
      <c r="M163" s="162">
        <v>21</v>
      </c>
      <c r="N163" s="36" t="str">
        <f t="shared" ref="N163:N168" si="30">IF(M163="","","-")</f>
        <v>-</v>
      </c>
      <c r="O163" s="169">
        <v>16</v>
      </c>
      <c r="P163" s="418" t="str">
        <f>IF(M163&lt;&gt;"",IF(M163&gt;O163,IF(M164&gt;O164,"○",IF(M165&gt;O165,"○","×")),IF(M164&gt;O164,IF(M165&gt;O165,"○","×"),"×")),"")</f>
        <v>×</v>
      </c>
      <c r="Q163" s="421">
        <f>RANK(AD164,AD164:AD170)</f>
        <v>3</v>
      </c>
      <c r="R163" s="422"/>
      <c r="S163" s="422"/>
      <c r="T163" s="423"/>
      <c r="U163" s="1"/>
      <c r="V163" s="44"/>
      <c r="W163" s="43"/>
      <c r="X163" s="310"/>
      <c r="Y163" s="311"/>
      <c r="Z163" s="195"/>
      <c r="AA163" s="194"/>
      <c r="AB163" s="194"/>
      <c r="AC163" s="196"/>
      <c r="AD163" s="189"/>
      <c r="AE163" s="189"/>
      <c r="AF163" s="110"/>
      <c r="AG163" s="110"/>
      <c r="AH163" s="110"/>
      <c r="AI163" s="136" t="s">
        <v>24</v>
      </c>
      <c r="AJ163" s="116"/>
      <c r="AK163" s="110"/>
      <c r="AL163" s="110"/>
      <c r="AM163" s="110"/>
      <c r="AN163" s="110"/>
      <c r="AO163" s="110"/>
      <c r="AP163" s="135"/>
      <c r="AQ163" s="135"/>
      <c r="AR163" s="135"/>
      <c r="AS163" s="135"/>
      <c r="AT163" s="135"/>
      <c r="AU163" s="135"/>
      <c r="AV163" s="135"/>
      <c r="AW163" s="109"/>
      <c r="AX163" s="109"/>
      <c r="AY163" s="109"/>
      <c r="AZ163" s="109"/>
      <c r="BA163" s="109"/>
      <c r="BB163" s="109"/>
      <c r="BC163" s="109"/>
      <c r="BD163" s="109"/>
      <c r="BE163" s="109"/>
      <c r="BF163" s="109"/>
      <c r="BG163" s="109"/>
      <c r="BH163" s="109"/>
      <c r="BI163" s="109"/>
      <c r="BJ163" s="109"/>
      <c r="BK163" s="109"/>
      <c r="BL163" s="109"/>
      <c r="BM163" s="109"/>
    </row>
    <row r="164" spans="2:65" ht="10.95" customHeight="1" x14ac:dyDescent="0.15">
      <c r="B164" s="110"/>
      <c r="C164" s="90" t="s">
        <v>125</v>
      </c>
      <c r="D164" s="185" t="s">
        <v>26</v>
      </c>
      <c r="E164" s="498"/>
      <c r="F164" s="446"/>
      <c r="G164" s="446"/>
      <c r="H164" s="447"/>
      <c r="I164" s="162">
        <v>11</v>
      </c>
      <c r="J164" s="10" t="str">
        <f>IF(I164="","","-")</f>
        <v>-</v>
      </c>
      <c r="K164" s="165">
        <v>21</v>
      </c>
      <c r="L164" s="365"/>
      <c r="M164" s="162">
        <v>16</v>
      </c>
      <c r="N164" s="10" t="str">
        <f t="shared" si="30"/>
        <v>-</v>
      </c>
      <c r="O164" s="170">
        <v>21</v>
      </c>
      <c r="P164" s="419"/>
      <c r="Q164" s="405"/>
      <c r="R164" s="406"/>
      <c r="S164" s="406"/>
      <c r="T164" s="407"/>
      <c r="U164" s="1"/>
      <c r="V164" s="44">
        <f>COUNTIF(E163:P165,"○")</f>
        <v>0</v>
      </c>
      <c r="W164" s="43">
        <f>COUNTIF(E163:P165,"×")</f>
        <v>2</v>
      </c>
      <c r="X164" s="197">
        <f>(IF((E163&gt;G163),1,0))+(IF((E164&gt;G164),1,0))+(IF((E165&gt;G165),1,0))+(IF((I163&gt;K163),1,0))+(IF((I164&gt;K164),1,0))+(IF((I165&gt;K165),1,0))+(IF((M163&gt;O163),1,0))+(IF((M164&gt;O164),1,0))+(IF((M165&gt;O165),1,0))</f>
        <v>1</v>
      </c>
      <c r="Y164" s="198">
        <f>(IF((E163&lt;G163),1,0))+(IF((E164&lt;G164),1,0))+(IF((E165&lt;G165),1,0))+(IF((I163&lt;K163),1,0))+(IF((I164&lt;K164),1,0))+(IF((I165&lt;K165),1,0))+(IF((M163&lt;O163),1,0))+(IF((M164&lt;O164),1,0))+(IF((M165&lt;O165),1,0))</f>
        <v>4</v>
      </c>
      <c r="Z164" s="199">
        <f>X164-Y164</f>
        <v>-3</v>
      </c>
      <c r="AA164" s="194">
        <f>SUM(E163:E165,I163:I165,M163:M165)</f>
        <v>78</v>
      </c>
      <c r="AB164" s="194">
        <f>SUM(G163:G165,K163:K165,O163:O165)</f>
        <v>100</v>
      </c>
      <c r="AC164" s="196">
        <f>AA164-AB164</f>
        <v>-22</v>
      </c>
      <c r="AD164" s="408">
        <f>(V164-W164)*1000+(Z164)*100+AC164</f>
        <v>-2322</v>
      </c>
      <c r="AE164" s="409"/>
      <c r="AF164" s="110"/>
      <c r="AG164" s="110"/>
      <c r="AH164" s="110"/>
      <c r="AI164" s="386" t="str">
        <f>C166</f>
        <v>長原芽美</v>
      </c>
      <c r="AJ164" s="387"/>
      <c r="AK164" s="387"/>
      <c r="AL164" s="387"/>
      <c r="AM164" s="387"/>
      <c r="AN164" s="387"/>
      <c r="AO164" s="387"/>
      <c r="AP164" s="515" t="str">
        <f>D166</f>
        <v>酒商ながはら</v>
      </c>
      <c r="AQ164" s="510"/>
      <c r="AR164" s="510"/>
      <c r="AS164" s="510"/>
      <c r="AT164" s="510"/>
      <c r="AU164" s="510"/>
      <c r="AV164" s="511"/>
      <c r="AW164" s="109"/>
      <c r="AX164" s="109"/>
      <c r="AY164" s="109"/>
      <c r="AZ164" s="109"/>
      <c r="BA164" s="109"/>
      <c r="BB164" s="109"/>
      <c r="BC164" s="109"/>
      <c r="BD164" s="109"/>
      <c r="BE164" s="109"/>
      <c r="BF164" s="109"/>
      <c r="BG164" s="109"/>
      <c r="BH164" s="109"/>
      <c r="BI164" s="109"/>
      <c r="BJ164" s="109"/>
      <c r="BK164" s="109"/>
      <c r="BL164" s="109"/>
      <c r="BM164" s="109"/>
    </row>
    <row r="165" spans="2:65" ht="10.95" customHeight="1" x14ac:dyDescent="0.15">
      <c r="B165" s="110"/>
      <c r="C165" s="92"/>
      <c r="D165" s="186"/>
      <c r="E165" s="499"/>
      <c r="F165" s="493"/>
      <c r="G165" s="493"/>
      <c r="H165" s="494"/>
      <c r="I165" s="163"/>
      <c r="J165" s="10" t="str">
        <f>IF(I165="","","-")</f>
        <v/>
      </c>
      <c r="K165" s="166"/>
      <c r="L165" s="366"/>
      <c r="M165" s="167">
        <v>17</v>
      </c>
      <c r="N165" s="26" t="str">
        <f t="shared" si="30"/>
        <v>-</v>
      </c>
      <c r="O165" s="166">
        <v>21</v>
      </c>
      <c r="P165" s="420"/>
      <c r="Q165" s="19">
        <f>V164</f>
        <v>0</v>
      </c>
      <c r="R165" s="18" t="s">
        <v>10</v>
      </c>
      <c r="S165" s="18">
        <f>W164</f>
        <v>2</v>
      </c>
      <c r="T165" s="17" t="s">
        <v>7</v>
      </c>
      <c r="U165" s="1"/>
      <c r="V165" s="44"/>
      <c r="W165" s="43"/>
      <c r="X165" s="200"/>
      <c r="Y165" s="89"/>
      <c r="Z165" s="201"/>
      <c r="AA165" s="194"/>
      <c r="AB165" s="194"/>
      <c r="AC165" s="196"/>
      <c r="AD165" s="172"/>
      <c r="AE165" s="173"/>
      <c r="AF165" s="110"/>
      <c r="AG165" s="110"/>
      <c r="AH165" s="110"/>
      <c r="AI165" s="382" t="str">
        <f>C167</f>
        <v>髙橋善子</v>
      </c>
      <c r="AJ165" s="383"/>
      <c r="AK165" s="383"/>
      <c r="AL165" s="383"/>
      <c r="AM165" s="383"/>
      <c r="AN165" s="383"/>
      <c r="AO165" s="383"/>
      <c r="AP165" s="512" t="str">
        <f>D167</f>
        <v>TEAM BLOWIN</v>
      </c>
      <c r="AQ165" s="513"/>
      <c r="AR165" s="513"/>
      <c r="AS165" s="513"/>
      <c r="AT165" s="513"/>
      <c r="AU165" s="513"/>
      <c r="AV165" s="514"/>
      <c r="AW165" s="109"/>
      <c r="AX165" s="109"/>
      <c r="AY165" s="109"/>
      <c r="AZ165" s="109"/>
      <c r="BA165" s="109"/>
      <c r="BB165" s="109"/>
      <c r="BC165" s="109"/>
      <c r="BD165" s="109"/>
      <c r="BE165" s="109"/>
      <c r="BF165" s="109"/>
      <c r="BG165" s="109"/>
      <c r="BH165" s="109"/>
      <c r="BI165" s="109"/>
      <c r="BJ165" s="109"/>
      <c r="BK165" s="109"/>
      <c r="BL165" s="109"/>
      <c r="BM165" s="109"/>
    </row>
    <row r="166" spans="2:65" ht="10.95" customHeight="1" x14ac:dyDescent="0.2">
      <c r="B166" s="110"/>
      <c r="C166" s="90" t="s">
        <v>80</v>
      </c>
      <c r="D166" s="270" t="s">
        <v>81</v>
      </c>
      <c r="E166" s="62">
        <f>IF(K163="","",K163)</f>
        <v>21</v>
      </c>
      <c r="F166" s="10" t="str">
        <f t="shared" ref="F166:F171" si="31">IF(E166="","","-")</f>
        <v>-</v>
      </c>
      <c r="G166" s="9">
        <f>IF(I163="","",I163)</f>
        <v>13</v>
      </c>
      <c r="H166" s="475" t="str">
        <f>IF(L163="","",IF(L163="○","×",IF(L163="×","○")))</f>
        <v>○</v>
      </c>
      <c r="I166" s="442"/>
      <c r="J166" s="443"/>
      <c r="K166" s="443"/>
      <c r="L166" s="444"/>
      <c r="M166" s="168">
        <v>21</v>
      </c>
      <c r="N166" s="10" t="str">
        <f t="shared" si="30"/>
        <v>-</v>
      </c>
      <c r="O166" s="170">
        <v>7</v>
      </c>
      <c r="P166" s="424" t="str">
        <f>IF(M166&lt;&gt;"",IF(M166&gt;O166,IF(M167&gt;O167,"○",IF(M168&gt;O168,"○","×")),IF(M167&gt;O167,IF(M168&gt;O168,"○","×"),"×")),"")</f>
        <v>○</v>
      </c>
      <c r="Q166" s="410">
        <f>RANK(AD167,AD164:AD170)</f>
        <v>1</v>
      </c>
      <c r="R166" s="411"/>
      <c r="S166" s="411"/>
      <c r="T166" s="412"/>
      <c r="U166" s="1"/>
      <c r="V166" s="54"/>
      <c r="W166" s="53"/>
      <c r="X166" s="310"/>
      <c r="Y166" s="311"/>
      <c r="Z166" s="195"/>
      <c r="AA166" s="203"/>
      <c r="AB166" s="203"/>
      <c r="AC166" s="204"/>
      <c r="AD166" s="172"/>
      <c r="AE166" s="173"/>
      <c r="AF166" s="110"/>
      <c r="AG166" s="110"/>
      <c r="AH166" s="110"/>
      <c r="AI166" s="130" t="s">
        <v>25</v>
      </c>
      <c r="AJ166" s="130"/>
      <c r="AK166" s="130"/>
      <c r="AL166" s="130"/>
      <c r="AM166" s="130"/>
      <c r="AN166" s="130"/>
      <c r="AO166" s="130"/>
      <c r="AP166" s="340"/>
      <c r="AQ166" s="340"/>
      <c r="AR166" s="340"/>
      <c r="AS166" s="340"/>
      <c r="AT166" s="340"/>
      <c r="AU166" s="340"/>
      <c r="AV166" s="340"/>
      <c r="AW166" s="109"/>
      <c r="AX166" s="109"/>
      <c r="AY166" s="109"/>
      <c r="AZ166" s="109"/>
      <c r="BA166" s="109"/>
      <c r="BB166" s="109"/>
      <c r="BC166" s="109"/>
      <c r="BD166" s="109"/>
      <c r="BE166" s="109"/>
      <c r="BF166" s="109"/>
      <c r="BG166" s="109"/>
      <c r="BH166" s="109"/>
      <c r="BI166" s="109"/>
      <c r="BJ166" s="109"/>
      <c r="BK166" s="109"/>
      <c r="BL166" s="109"/>
      <c r="BM166" s="109"/>
    </row>
    <row r="167" spans="2:65" ht="10.95" customHeight="1" x14ac:dyDescent="0.15">
      <c r="B167" s="110"/>
      <c r="C167" s="90" t="s">
        <v>156</v>
      </c>
      <c r="D167" s="185" t="s">
        <v>13</v>
      </c>
      <c r="E167" s="12">
        <f>IF(K164="","",K164)</f>
        <v>21</v>
      </c>
      <c r="F167" s="10" t="str">
        <f t="shared" si="31"/>
        <v>-</v>
      </c>
      <c r="G167" s="9">
        <f>IF(I164="","",I164)</f>
        <v>11</v>
      </c>
      <c r="H167" s="476" t="str">
        <f>IF(J164="","",J164)</f>
        <v>-</v>
      </c>
      <c r="I167" s="445"/>
      <c r="J167" s="446"/>
      <c r="K167" s="446"/>
      <c r="L167" s="447"/>
      <c r="M167" s="168">
        <v>21</v>
      </c>
      <c r="N167" s="10" t="str">
        <f t="shared" si="30"/>
        <v>-</v>
      </c>
      <c r="O167" s="170">
        <v>15</v>
      </c>
      <c r="P167" s="424"/>
      <c r="Q167" s="405"/>
      <c r="R167" s="406"/>
      <c r="S167" s="406"/>
      <c r="T167" s="407"/>
      <c r="U167" s="1"/>
      <c r="V167" s="44">
        <f>COUNTIF(E166:P168,"○")</f>
        <v>2</v>
      </c>
      <c r="W167" s="43">
        <f>COUNTIF(E166:P168,"×")</f>
        <v>0</v>
      </c>
      <c r="X167" s="197">
        <f>(IF((E166&gt;G166),1,0))+(IF((E167&gt;G167),1,0))+(IF((E168&gt;G168),1,0))+(IF((I166&gt;K166),1,0))+(IF((I167&gt;K167),1,0))+(IF((I168&gt;K168),1,0))+(IF((M166&gt;O166),1,0))+(IF((M167&gt;O167),1,0))+(IF((M168&gt;O168),1,0))</f>
        <v>4</v>
      </c>
      <c r="Y167" s="198">
        <f>(IF((E166&lt;G166),1,0))+(IF((E167&lt;G167),1,0))+(IF((E168&lt;G168),1,0))+(IF((I166&lt;K166),1,0))+(IF((I167&lt;K167),1,0))+(IF((I168&lt;K168),1,0))+(IF((M166&lt;O166),1,0))+(IF((M167&lt;O167),1,0))+(IF((M168&lt;O168),1,0))</f>
        <v>0</v>
      </c>
      <c r="Z167" s="199">
        <f>X167-Y167</f>
        <v>4</v>
      </c>
      <c r="AA167" s="194">
        <f>SUM(E166:E168,I166:I168,M166:M168)</f>
        <v>84</v>
      </c>
      <c r="AB167" s="194">
        <f>SUM(G166:G168,K166:K168,O166:O168)</f>
        <v>46</v>
      </c>
      <c r="AC167" s="196">
        <f>AA167-AB167</f>
        <v>38</v>
      </c>
      <c r="AD167" s="408">
        <f>(V167-W167)*1000+(Z167)*100+AC167</f>
        <v>2438</v>
      </c>
      <c r="AE167" s="409"/>
      <c r="AF167" s="110"/>
      <c r="AG167" s="110"/>
      <c r="AH167" s="110"/>
      <c r="AI167" s="386" t="str">
        <f>C169</f>
        <v>薦田あかね</v>
      </c>
      <c r="AJ167" s="387"/>
      <c r="AK167" s="387"/>
      <c r="AL167" s="387"/>
      <c r="AM167" s="387"/>
      <c r="AN167" s="387"/>
      <c r="AO167" s="387"/>
      <c r="AP167" s="509" t="str">
        <f>D169</f>
        <v>TEAM BLOWIN</v>
      </c>
      <c r="AQ167" s="510"/>
      <c r="AR167" s="510"/>
      <c r="AS167" s="510"/>
      <c r="AT167" s="510"/>
      <c r="AU167" s="510"/>
      <c r="AV167" s="511"/>
      <c r="AW167" s="109"/>
      <c r="AX167" s="109"/>
      <c r="AY167" s="109"/>
      <c r="AZ167" s="109"/>
      <c r="BA167" s="109"/>
      <c r="BB167" s="109"/>
      <c r="BC167" s="109"/>
      <c r="BD167" s="109"/>
      <c r="BE167" s="109"/>
      <c r="BF167" s="109"/>
      <c r="BG167" s="109"/>
      <c r="BH167" s="109"/>
      <c r="BI167" s="109"/>
      <c r="BJ167" s="109"/>
      <c r="BK167" s="109"/>
      <c r="BL167" s="109"/>
      <c r="BM167" s="109"/>
    </row>
    <row r="168" spans="2:65" ht="10.95" customHeight="1" x14ac:dyDescent="0.15">
      <c r="B168" s="110"/>
      <c r="C168" s="92"/>
      <c r="D168" s="271"/>
      <c r="E168" s="24" t="str">
        <f>IF(K165="","",K165)</f>
        <v/>
      </c>
      <c r="F168" s="10" t="str">
        <f t="shared" si="31"/>
        <v/>
      </c>
      <c r="G168" s="30" t="str">
        <f>IF(I165="","",I165)</f>
        <v/>
      </c>
      <c r="H168" s="477" t="str">
        <f>IF(J165="","",J165)</f>
        <v/>
      </c>
      <c r="I168" s="492"/>
      <c r="J168" s="493"/>
      <c r="K168" s="493"/>
      <c r="L168" s="494"/>
      <c r="M168" s="168"/>
      <c r="N168" s="10" t="str">
        <f t="shared" si="30"/>
        <v/>
      </c>
      <c r="O168" s="171"/>
      <c r="P168" s="425"/>
      <c r="Q168" s="180">
        <f>V167</f>
        <v>2</v>
      </c>
      <c r="R168" s="181" t="s">
        <v>10</v>
      </c>
      <c r="S168" s="181">
        <f>W167</f>
        <v>0</v>
      </c>
      <c r="T168" s="182" t="s">
        <v>7</v>
      </c>
      <c r="U168" s="1"/>
      <c r="V168" s="39"/>
      <c r="W168" s="38"/>
      <c r="X168" s="207"/>
      <c r="Y168" s="208"/>
      <c r="Z168" s="209"/>
      <c r="AA168" s="206"/>
      <c r="AB168" s="206"/>
      <c r="AC168" s="210"/>
      <c r="AD168" s="172"/>
      <c r="AE168" s="173"/>
      <c r="AF168" s="110"/>
      <c r="AG168" s="110"/>
      <c r="AH168" s="110"/>
      <c r="AI168" s="382" t="str">
        <f>C170</f>
        <v>石川紫</v>
      </c>
      <c r="AJ168" s="383"/>
      <c r="AK168" s="383"/>
      <c r="AL168" s="383"/>
      <c r="AM168" s="383"/>
      <c r="AN168" s="383"/>
      <c r="AO168" s="383"/>
      <c r="AP168" s="512" t="str">
        <f>D170</f>
        <v>TEAM BLOWIN</v>
      </c>
      <c r="AQ168" s="513"/>
      <c r="AR168" s="513"/>
      <c r="AS168" s="513"/>
      <c r="AT168" s="513"/>
      <c r="AU168" s="513"/>
      <c r="AV168" s="514"/>
      <c r="AW168" s="109"/>
      <c r="AX168" s="109"/>
      <c r="AY168" s="109"/>
      <c r="AZ168" s="109"/>
      <c r="BA168" s="109"/>
      <c r="BB168" s="109"/>
      <c r="BC168" s="109"/>
      <c r="BD168" s="109"/>
      <c r="BE168" s="109"/>
      <c r="BF168" s="109"/>
      <c r="BG168" s="109"/>
      <c r="BH168" s="109"/>
      <c r="BI168" s="109"/>
      <c r="BJ168" s="109"/>
      <c r="BK168" s="109"/>
      <c r="BL168" s="109"/>
      <c r="BM168" s="109"/>
    </row>
    <row r="169" spans="2:65" ht="10.95" customHeight="1" x14ac:dyDescent="0.15">
      <c r="B169" s="110"/>
      <c r="C169" s="97" t="s">
        <v>127</v>
      </c>
      <c r="D169" s="270" t="s">
        <v>13</v>
      </c>
      <c r="E169" s="13">
        <f>IF(O163="","",O163)</f>
        <v>16</v>
      </c>
      <c r="F169" s="15" t="str">
        <f t="shared" si="31"/>
        <v>-</v>
      </c>
      <c r="G169" s="14">
        <f>IF(M163="","",M163)</f>
        <v>21</v>
      </c>
      <c r="H169" s="475" t="str">
        <f>IF(P163="","",IF(P163="○","×",IF(P163="×","○")))</f>
        <v>○</v>
      </c>
      <c r="I169" s="16">
        <f>IF(O166="","",O166)</f>
        <v>7</v>
      </c>
      <c r="J169" s="15" t="str">
        <f>IF(I169="","","-")</f>
        <v>-</v>
      </c>
      <c r="K169" s="14">
        <f>IF(M166="","",M166)</f>
        <v>21</v>
      </c>
      <c r="L169" s="475" t="str">
        <f>IF(P166="","",IF(P166="○","×",IF(P166="×","○")))</f>
        <v>×</v>
      </c>
      <c r="M169" s="442"/>
      <c r="N169" s="443"/>
      <c r="O169" s="443"/>
      <c r="P169" s="444"/>
      <c r="Q169" s="405">
        <f>RANK(AD170,AD164:AD170)</f>
        <v>2</v>
      </c>
      <c r="R169" s="406"/>
      <c r="S169" s="406"/>
      <c r="T169" s="407"/>
      <c r="U169" s="1"/>
      <c r="V169" s="54"/>
      <c r="W169" s="53"/>
      <c r="X169" s="310"/>
      <c r="Y169" s="311"/>
      <c r="Z169" s="195"/>
      <c r="AA169" s="203"/>
      <c r="AB169" s="203"/>
      <c r="AC169" s="204"/>
      <c r="AD169" s="172"/>
      <c r="AE169" s="173"/>
      <c r="AF169" s="110"/>
      <c r="AG169" s="110"/>
      <c r="AH169" s="110"/>
      <c r="AI169" s="110"/>
      <c r="AJ169" s="110"/>
      <c r="AK169" s="110"/>
      <c r="AL169" s="110"/>
      <c r="AM169" s="110"/>
      <c r="AN169" s="110"/>
      <c r="AO169" s="110"/>
      <c r="AP169" s="110"/>
      <c r="AQ169" s="110"/>
      <c r="AR169" s="110"/>
      <c r="AS169" s="110"/>
      <c r="AT169" s="110"/>
      <c r="AW169" s="109"/>
      <c r="AX169" s="109"/>
      <c r="AY169" s="109"/>
      <c r="AZ169" s="109"/>
      <c r="BA169" s="109"/>
      <c r="BB169" s="109"/>
      <c r="BC169" s="109"/>
      <c r="BD169" s="109"/>
      <c r="BE169" s="109"/>
      <c r="BF169" s="109"/>
      <c r="BG169" s="109"/>
      <c r="BH169" s="109"/>
      <c r="BI169" s="109"/>
      <c r="BJ169" s="109"/>
      <c r="BK169" s="109"/>
      <c r="BL169" s="109"/>
      <c r="BM169" s="109"/>
    </row>
    <row r="170" spans="2:65" ht="10.95" customHeight="1" x14ac:dyDescent="0.15">
      <c r="B170" s="110"/>
      <c r="C170" s="96" t="s">
        <v>128</v>
      </c>
      <c r="D170" s="185" t="s">
        <v>13</v>
      </c>
      <c r="E170" s="12">
        <f>IF(O164="","",O164)</f>
        <v>21</v>
      </c>
      <c r="F170" s="10" t="str">
        <f t="shared" si="31"/>
        <v>-</v>
      </c>
      <c r="G170" s="9">
        <f>IF(M164="","",M164)</f>
        <v>16</v>
      </c>
      <c r="H170" s="476" t="str">
        <f>IF(J167="","",J167)</f>
        <v/>
      </c>
      <c r="I170" s="11">
        <f>IF(O167="","",O167)</f>
        <v>15</v>
      </c>
      <c r="J170" s="10" t="str">
        <f>IF(I170="","","-")</f>
        <v>-</v>
      </c>
      <c r="K170" s="9">
        <f>IF(M167="","",M167)</f>
        <v>21</v>
      </c>
      <c r="L170" s="476" t="str">
        <f>IF(N167="","",N167)</f>
        <v>-</v>
      </c>
      <c r="M170" s="445"/>
      <c r="N170" s="446"/>
      <c r="O170" s="446"/>
      <c r="P170" s="447"/>
      <c r="Q170" s="405"/>
      <c r="R170" s="406"/>
      <c r="S170" s="406"/>
      <c r="T170" s="407"/>
      <c r="U170" s="1"/>
      <c r="V170" s="44">
        <f>COUNTIF(E169:P171,"○")</f>
        <v>1</v>
      </c>
      <c r="W170" s="43">
        <f>COUNTIF(E169:P171,"×")</f>
        <v>1</v>
      </c>
      <c r="X170" s="197">
        <f>(IF((E169&gt;G169),1,0))+(IF((E170&gt;G170),1,0))+(IF((E171&gt;G171),1,0))+(IF((I169&gt;K169),1,0))+(IF((I170&gt;K170),1,0))+(IF((I171&gt;K171),1,0))+(IF((M169&gt;O169),1,0))+(IF((M170&gt;O170),1,0))+(IF((M171&gt;O171),1,0))</f>
        <v>2</v>
      </c>
      <c r="Y170" s="198">
        <f>(IF((E169&lt;G169),1,0))+(IF((E170&lt;G170),1,0))+(IF((E171&lt;G171),1,0))+(IF((I169&lt;K169),1,0))+(IF((I170&lt;K170),1,0))+(IF((I171&lt;K171),1,0))+(IF((M169&lt;O169),1,0))+(IF((M170&lt;O170),1,0))+(IF((M171&lt;O171),1,0))</f>
        <v>3</v>
      </c>
      <c r="Z170" s="199">
        <f>X170-Y170</f>
        <v>-1</v>
      </c>
      <c r="AA170" s="194">
        <f>SUM(E169:E171,I169:I171,M169:M171)</f>
        <v>80</v>
      </c>
      <c r="AB170" s="194">
        <f>SUM(G169:G171,K169:K171,O169:O171)</f>
        <v>96</v>
      </c>
      <c r="AC170" s="196">
        <f>AA170-AB170</f>
        <v>-16</v>
      </c>
      <c r="AD170" s="408">
        <f>(V170-W170)*1000+(Z170)*100+AC170</f>
        <v>-116</v>
      </c>
      <c r="AE170" s="409"/>
      <c r="AF170" s="110"/>
      <c r="AG170" s="110"/>
      <c r="AH170" s="110"/>
      <c r="AI170" s="110"/>
      <c r="AJ170" s="110"/>
      <c r="AK170" s="110"/>
      <c r="AL170" s="110"/>
      <c r="AM170" s="110"/>
      <c r="AN170" s="110"/>
      <c r="AO170" s="110"/>
      <c r="AP170" s="110"/>
      <c r="AQ170" s="110"/>
      <c r="AR170" s="110"/>
      <c r="AS170" s="110"/>
      <c r="AT170" s="110"/>
      <c r="AW170" s="109"/>
      <c r="AX170" s="109"/>
      <c r="AY170" s="109"/>
      <c r="AZ170" s="109"/>
      <c r="BA170" s="109"/>
      <c r="BB170" s="109"/>
      <c r="BC170" s="109"/>
      <c r="BD170" s="109"/>
      <c r="BE170" s="109"/>
      <c r="BF170" s="109"/>
      <c r="BG170" s="109"/>
      <c r="BH170" s="109"/>
      <c r="BI170" s="109"/>
      <c r="BJ170" s="109"/>
      <c r="BK170" s="109"/>
      <c r="BL170" s="109"/>
      <c r="BM170" s="109"/>
    </row>
    <row r="171" spans="2:65" ht="10.95" customHeight="1" thickBot="1" x14ac:dyDescent="0.2">
      <c r="B171" s="110"/>
      <c r="C171" s="98"/>
      <c r="D171" s="187"/>
      <c r="E171" s="8">
        <f>IF(O165="","",O165)</f>
        <v>21</v>
      </c>
      <c r="F171" s="6" t="str">
        <f t="shared" si="31"/>
        <v>-</v>
      </c>
      <c r="G171" s="5">
        <f>IF(M165="","",M165)</f>
        <v>17</v>
      </c>
      <c r="H171" s="491" t="str">
        <f>IF(J168="","",J168)</f>
        <v/>
      </c>
      <c r="I171" s="7" t="str">
        <f>IF(O168="","",O168)</f>
        <v/>
      </c>
      <c r="J171" s="6" t="str">
        <f>IF(I171="","","-")</f>
        <v/>
      </c>
      <c r="K171" s="5" t="str">
        <f>IF(M168="","",M168)</f>
        <v/>
      </c>
      <c r="L171" s="491" t="str">
        <f>IF(N168="","",N168)</f>
        <v/>
      </c>
      <c r="M171" s="448"/>
      <c r="N171" s="449"/>
      <c r="O171" s="449"/>
      <c r="P171" s="450"/>
      <c r="Q171" s="4">
        <f>V170</f>
        <v>1</v>
      </c>
      <c r="R171" s="3" t="s">
        <v>10</v>
      </c>
      <c r="S171" s="3">
        <f>W170</f>
        <v>1</v>
      </c>
      <c r="T171" s="2" t="s">
        <v>7</v>
      </c>
      <c r="U171" s="1"/>
      <c r="V171" s="39"/>
      <c r="W171" s="38"/>
      <c r="X171" s="207"/>
      <c r="Y171" s="208"/>
      <c r="Z171" s="209"/>
      <c r="AA171" s="206"/>
      <c r="AB171" s="206"/>
      <c r="AC171" s="210"/>
      <c r="AD171" s="174"/>
      <c r="AE171" s="175"/>
      <c r="AF171" s="110"/>
      <c r="AG171" s="110"/>
      <c r="AW171" s="109"/>
      <c r="AX171" s="109"/>
      <c r="AY171" s="109"/>
      <c r="AZ171" s="109"/>
      <c r="BA171" s="109"/>
      <c r="BB171" s="109"/>
      <c r="BC171" s="109"/>
      <c r="BD171" s="109"/>
      <c r="BE171" s="109"/>
      <c r="BF171" s="109"/>
      <c r="BG171" s="109"/>
      <c r="BH171" s="109"/>
      <c r="BI171" s="109"/>
      <c r="BJ171" s="109"/>
      <c r="BK171" s="109"/>
      <c r="BL171" s="109"/>
      <c r="BM171" s="109"/>
    </row>
    <row r="172" spans="2:65" ht="10.95" customHeight="1" x14ac:dyDescent="0.2">
      <c r="B172" s="110"/>
      <c r="C172" s="115"/>
      <c r="D172" s="119"/>
      <c r="E172" s="119"/>
      <c r="F172" s="119"/>
      <c r="G172" s="119"/>
      <c r="H172" s="119"/>
      <c r="I172" s="118"/>
      <c r="J172" s="118"/>
      <c r="K172" s="118"/>
      <c r="L172" s="118"/>
      <c r="M172" s="118"/>
      <c r="N172" s="118"/>
      <c r="O172" s="118"/>
      <c r="P172" s="118"/>
      <c r="Q172" s="118"/>
      <c r="R172" s="118"/>
      <c r="S172" s="117"/>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BH172" s="109"/>
      <c r="BI172" s="109"/>
      <c r="BJ172" s="109"/>
      <c r="BK172" s="109"/>
      <c r="BL172" s="109"/>
      <c r="BM172" s="109"/>
    </row>
    <row r="173" spans="2:65" ht="24" customHeight="1" thickBot="1" x14ac:dyDescent="0.25">
      <c r="B173" s="110"/>
      <c r="C173" s="282" t="s">
        <v>132</v>
      </c>
      <c r="D173" s="272"/>
      <c r="E173" s="273"/>
      <c r="F173" s="273"/>
      <c r="G173" s="273"/>
      <c r="H173" s="273"/>
      <c r="I173" s="274"/>
      <c r="J173" s="274"/>
      <c r="K173" s="274"/>
      <c r="L173" s="274"/>
      <c r="M173" s="274"/>
      <c r="N173" s="274"/>
      <c r="O173" s="274"/>
      <c r="P173" s="274"/>
      <c r="Q173" s="118"/>
      <c r="R173" s="118"/>
      <c r="S173" s="117"/>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BH173" s="109"/>
      <c r="BI173" s="109"/>
      <c r="BJ173" s="109"/>
      <c r="BK173" s="109"/>
      <c r="BL173" s="109"/>
      <c r="BM173" s="109"/>
    </row>
    <row r="174" spans="2:65" ht="10.95" customHeight="1" x14ac:dyDescent="0.2">
      <c r="B174" s="110"/>
      <c r="C174" s="505" t="s">
        <v>133</v>
      </c>
      <c r="D174" s="506"/>
      <c r="E174" s="432" t="str">
        <f>C176</f>
        <v>髙橋善子</v>
      </c>
      <c r="F174" s="433"/>
      <c r="G174" s="433"/>
      <c r="H174" s="434"/>
      <c r="I174" s="435" t="str">
        <f>C179</f>
        <v>石川紫</v>
      </c>
      <c r="J174" s="433"/>
      <c r="K174" s="433"/>
      <c r="L174" s="434"/>
      <c r="M174" s="435" t="str">
        <f>C182</f>
        <v>阿部一恵</v>
      </c>
      <c r="N174" s="433"/>
      <c r="O174" s="433"/>
      <c r="P174" s="434"/>
      <c r="Q174" s="374" t="s">
        <v>1</v>
      </c>
      <c r="R174" s="375"/>
      <c r="S174" s="375"/>
      <c r="T174" s="376"/>
      <c r="U174" s="1"/>
      <c r="V174" s="416" t="s">
        <v>3</v>
      </c>
      <c r="W174" s="417"/>
      <c r="X174" s="379" t="s">
        <v>4</v>
      </c>
      <c r="Y174" s="380"/>
      <c r="Z174" s="381"/>
      <c r="AA174" s="190" t="s">
        <v>5</v>
      </c>
      <c r="AB174" s="191"/>
      <c r="AC174" s="192"/>
      <c r="AD174" s="189"/>
      <c r="AE174" s="189"/>
      <c r="AF174" s="113"/>
      <c r="AG174" s="113"/>
      <c r="AH174" s="113"/>
      <c r="AI174" s="113"/>
      <c r="AJ174" s="113"/>
      <c r="AK174" s="113"/>
      <c r="AL174" s="113"/>
      <c r="AM174" s="113"/>
      <c r="AN174" s="113"/>
      <c r="AO174" s="113"/>
      <c r="AP174" s="113"/>
      <c r="AQ174" s="113"/>
      <c r="AR174" s="113"/>
      <c r="AS174" s="113"/>
      <c r="AT174" s="113"/>
      <c r="AU174" s="113"/>
      <c r="AV174" s="113"/>
      <c r="BH174" s="109"/>
      <c r="BI174" s="109"/>
      <c r="BJ174" s="109"/>
      <c r="BK174" s="109"/>
      <c r="BL174" s="109"/>
      <c r="BM174" s="109"/>
    </row>
    <row r="175" spans="2:65" ht="10.95" customHeight="1" thickBot="1" x14ac:dyDescent="0.25">
      <c r="B175" s="110"/>
      <c r="C175" s="507"/>
      <c r="D175" s="508"/>
      <c r="E175" s="485" t="str">
        <f>C177</f>
        <v>加藤彩</v>
      </c>
      <c r="F175" s="414"/>
      <c r="G175" s="414"/>
      <c r="H175" s="415"/>
      <c r="I175" s="413" t="str">
        <f>C180</f>
        <v>長原芽美</v>
      </c>
      <c r="J175" s="414"/>
      <c r="K175" s="414"/>
      <c r="L175" s="415"/>
      <c r="M175" s="413" t="str">
        <f>C183</f>
        <v>薦田あかね</v>
      </c>
      <c r="N175" s="414"/>
      <c r="O175" s="414"/>
      <c r="P175" s="415"/>
      <c r="Q175" s="371" t="s">
        <v>2</v>
      </c>
      <c r="R175" s="372"/>
      <c r="S175" s="372"/>
      <c r="T175" s="373"/>
      <c r="U175" s="1"/>
      <c r="V175" s="297" t="s">
        <v>6</v>
      </c>
      <c r="W175" s="298" t="s">
        <v>7</v>
      </c>
      <c r="X175" s="307" t="s">
        <v>19</v>
      </c>
      <c r="Y175" s="308" t="s">
        <v>8</v>
      </c>
      <c r="Z175" s="309" t="s">
        <v>9</v>
      </c>
      <c r="AA175" s="308" t="s">
        <v>19</v>
      </c>
      <c r="AB175" s="308" t="s">
        <v>8</v>
      </c>
      <c r="AC175" s="309" t="s">
        <v>9</v>
      </c>
      <c r="AD175" s="189"/>
      <c r="AE175" s="189"/>
      <c r="AF175" s="113"/>
      <c r="AG175" s="113"/>
      <c r="AH175" s="113"/>
      <c r="AI175" s="113"/>
      <c r="AJ175" s="113"/>
      <c r="AK175" s="113"/>
      <c r="AL175" s="113"/>
      <c r="AM175" s="113"/>
      <c r="AN175" s="113"/>
      <c r="AO175" s="113"/>
      <c r="AP175" s="113"/>
      <c r="AQ175" s="113"/>
      <c r="AR175" s="113"/>
      <c r="AS175" s="113"/>
      <c r="AT175" s="113"/>
      <c r="AU175" s="113"/>
      <c r="AV175" s="113"/>
      <c r="BH175" s="109"/>
      <c r="BI175" s="109"/>
      <c r="BJ175" s="109"/>
      <c r="BK175" s="109"/>
      <c r="BL175" s="109"/>
      <c r="BM175" s="109"/>
    </row>
    <row r="176" spans="2:65" ht="10.95" customHeight="1" x14ac:dyDescent="0.2">
      <c r="B176" s="110"/>
      <c r="C176" s="90" t="s">
        <v>156</v>
      </c>
      <c r="D176" s="185" t="s">
        <v>13</v>
      </c>
      <c r="E176" s="495"/>
      <c r="F176" s="496"/>
      <c r="G176" s="496"/>
      <c r="H176" s="497"/>
      <c r="I176" s="162">
        <v>11</v>
      </c>
      <c r="J176" s="10" t="str">
        <f>IF(I176="","","-")</f>
        <v>-</v>
      </c>
      <c r="K176" s="164">
        <v>21</v>
      </c>
      <c r="L176" s="390" t="str">
        <f>IF(I176&lt;&gt;"",IF(I176&gt;K176,IF(I177&gt;K177,"○",IF(I178&gt;K178,"○","×")),IF(I177&gt;K177,IF(I178&gt;K178,"○","×"),"×")),"")</f>
        <v>○</v>
      </c>
      <c r="M176" s="162"/>
      <c r="N176" s="36" t="str">
        <f t="shared" ref="N176:N181" si="32">IF(M176="","","-")</f>
        <v/>
      </c>
      <c r="O176" s="169"/>
      <c r="P176" s="418" t="str">
        <f>IF(M176&lt;&gt;"",IF(M176&gt;O176,IF(M177&gt;O177,"○",IF(M178&gt;O178,"○","×")),IF(M177&gt;O177,IF(M178&gt;O178,"○","×"),"×")),"")</f>
        <v/>
      </c>
      <c r="Q176" s="421">
        <f>RANK(AD177,AD177:AD183)</f>
        <v>2</v>
      </c>
      <c r="R176" s="422"/>
      <c r="S176" s="422"/>
      <c r="T176" s="423"/>
      <c r="U176" s="1"/>
      <c r="V176" s="44"/>
      <c r="W176" s="43"/>
      <c r="X176" s="310"/>
      <c r="Y176" s="311"/>
      <c r="Z176" s="195"/>
      <c r="AA176" s="194"/>
      <c r="AB176" s="194"/>
      <c r="AC176" s="196"/>
      <c r="AD176" s="189"/>
      <c r="AE176" s="189"/>
      <c r="AF176" s="113"/>
      <c r="AG176" s="113"/>
      <c r="AH176" s="113"/>
      <c r="AI176" s="113"/>
      <c r="AJ176" s="113"/>
      <c r="AK176" s="113"/>
      <c r="AL176" s="113"/>
      <c r="AM176" s="113"/>
      <c r="AN176" s="113"/>
      <c r="AO176" s="113"/>
      <c r="AP176" s="113"/>
      <c r="AQ176" s="113"/>
      <c r="AR176" s="113"/>
      <c r="AS176" s="113"/>
      <c r="AT176" s="113"/>
      <c r="AU176" s="113"/>
      <c r="AV176" s="113"/>
      <c r="BH176" s="109"/>
      <c r="BI176" s="109"/>
      <c r="BJ176" s="109"/>
      <c r="BK176" s="109"/>
      <c r="BL176" s="109"/>
      <c r="BM176" s="109"/>
    </row>
    <row r="177" spans="1:65" ht="10.95" customHeight="1" x14ac:dyDescent="0.15">
      <c r="B177" s="110"/>
      <c r="C177" s="90" t="s">
        <v>125</v>
      </c>
      <c r="D177" s="185" t="s">
        <v>26</v>
      </c>
      <c r="E177" s="498"/>
      <c r="F177" s="446"/>
      <c r="G177" s="446"/>
      <c r="H177" s="447"/>
      <c r="I177" s="162">
        <v>21</v>
      </c>
      <c r="J177" s="10" t="str">
        <f>IF(I177="","","-")</f>
        <v>-</v>
      </c>
      <c r="K177" s="165">
        <v>13</v>
      </c>
      <c r="L177" s="365"/>
      <c r="M177" s="162"/>
      <c r="N177" s="10" t="str">
        <f t="shared" si="32"/>
        <v/>
      </c>
      <c r="O177" s="170"/>
      <c r="P177" s="419"/>
      <c r="Q177" s="405"/>
      <c r="R177" s="406"/>
      <c r="S177" s="406"/>
      <c r="T177" s="407"/>
      <c r="U177" s="1"/>
      <c r="V177" s="44">
        <f>COUNTIF(E176:P178,"○")</f>
        <v>1</v>
      </c>
      <c r="W177" s="43">
        <f>COUNTIF(E176:P178,"×")</f>
        <v>0</v>
      </c>
      <c r="X177" s="197">
        <f>(IF((E176&gt;G176),1,0))+(IF((E177&gt;G177),1,0))+(IF((E178&gt;G178),1,0))+(IF((I176&gt;K176),1,0))+(IF((I177&gt;K177),1,0))+(IF((I178&gt;K178),1,0))+(IF((M176&gt;O176),1,0))+(IF((M177&gt;O177),1,0))+(IF((M178&gt;O178),1,0))</f>
        <v>2</v>
      </c>
      <c r="Y177" s="198">
        <f>(IF((E176&lt;G176),1,0))+(IF((E177&lt;G177),1,0))+(IF((E178&lt;G178),1,0))+(IF((I176&lt;K176),1,0))+(IF((I177&lt;K177),1,0))+(IF((I178&lt;K178),1,0))+(IF((M176&lt;O176),1,0))+(IF((M177&lt;O177),1,0))+(IF((M178&lt;O178),1,0))</f>
        <v>1</v>
      </c>
      <c r="Z177" s="199">
        <f>X177-Y177</f>
        <v>1</v>
      </c>
      <c r="AA177" s="194">
        <f>SUM(E176:E178,I176:I178,M176:M178)</f>
        <v>53</v>
      </c>
      <c r="AB177" s="194">
        <f>SUM(G176:G178,K176:K178,O176:O178)</f>
        <v>51</v>
      </c>
      <c r="AC177" s="196">
        <f>AA177-AB177</f>
        <v>2</v>
      </c>
      <c r="AD177" s="408">
        <f>(V177-W177)*1000+(Z177)*100+AC177</f>
        <v>1102</v>
      </c>
      <c r="AE177" s="409"/>
      <c r="AF177" s="113"/>
      <c r="AG177" s="113"/>
      <c r="AH177" s="113"/>
      <c r="AI177" s="113"/>
      <c r="AJ177" s="113"/>
      <c r="AK177" s="113"/>
      <c r="AL177" s="113"/>
      <c r="AM177" s="113"/>
      <c r="AN177" s="113"/>
      <c r="AO177" s="113"/>
      <c r="AP177" s="113"/>
      <c r="AQ177" s="113"/>
      <c r="AR177" s="113"/>
      <c r="AS177" s="113"/>
      <c r="AT177" s="113"/>
      <c r="AU177" s="113"/>
      <c r="AV177" s="113"/>
      <c r="BH177" s="109"/>
      <c r="BI177" s="109"/>
      <c r="BJ177" s="109"/>
      <c r="BK177" s="109"/>
      <c r="BL177" s="109"/>
      <c r="BM177" s="109"/>
    </row>
    <row r="178" spans="1:65" ht="10.95" customHeight="1" x14ac:dyDescent="0.15">
      <c r="B178" s="110"/>
      <c r="C178" s="275"/>
      <c r="D178" s="276"/>
      <c r="E178" s="499"/>
      <c r="F178" s="493"/>
      <c r="G178" s="493"/>
      <c r="H178" s="494"/>
      <c r="I178" s="163">
        <v>21</v>
      </c>
      <c r="J178" s="10" t="str">
        <f>IF(I178="","","-")</f>
        <v>-</v>
      </c>
      <c r="K178" s="166">
        <v>17</v>
      </c>
      <c r="L178" s="366"/>
      <c r="M178" s="167"/>
      <c r="N178" s="26" t="str">
        <f t="shared" si="32"/>
        <v/>
      </c>
      <c r="O178" s="166"/>
      <c r="P178" s="420"/>
      <c r="Q178" s="19">
        <f>V177</f>
        <v>1</v>
      </c>
      <c r="R178" s="18" t="s">
        <v>10</v>
      </c>
      <c r="S178" s="18">
        <f>W177</f>
        <v>0</v>
      </c>
      <c r="T178" s="17" t="s">
        <v>7</v>
      </c>
      <c r="U178" s="1"/>
      <c r="V178" s="44"/>
      <c r="W178" s="43"/>
      <c r="X178" s="200"/>
      <c r="Y178" s="89"/>
      <c r="Z178" s="201"/>
      <c r="AA178" s="194"/>
      <c r="AB178" s="194"/>
      <c r="AC178" s="196"/>
      <c r="AD178" s="172"/>
      <c r="AE178" s="173"/>
      <c r="AF178" s="113"/>
      <c r="AG178" s="113"/>
      <c r="AH178" s="113"/>
      <c r="AI178" s="113"/>
      <c r="AJ178" s="113"/>
      <c r="AK178" s="113"/>
      <c r="AL178" s="113"/>
      <c r="AM178" s="113"/>
      <c r="AN178" s="113"/>
      <c r="AO178" s="113"/>
      <c r="AP178" s="113"/>
      <c r="AQ178" s="113"/>
      <c r="AR178" s="113"/>
      <c r="AS178" s="113"/>
      <c r="AT178" s="113"/>
      <c r="AU178" s="113"/>
      <c r="AV178" s="113"/>
      <c r="BH178" s="109"/>
      <c r="BI178" s="109"/>
      <c r="BJ178" s="109"/>
      <c r="BK178" s="109"/>
      <c r="BL178" s="109"/>
      <c r="BM178" s="109"/>
    </row>
    <row r="179" spans="1:65" ht="10.95" customHeight="1" x14ac:dyDescent="0.15">
      <c r="B179" s="110"/>
      <c r="C179" s="97" t="s">
        <v>128</v>
      </c>
      <c r="D179" s="337" t="s">
        <v>13</v>
      </c>
      <c r="E179" s="62">
        <f>IF(K176="","",K176)</f>
        <v>21</v>
      </c>
      <c r="F179" s="10" t="str">
        <f t="shared" ref="F179:F184" si="33">IF(E179="","","-")</f>
        <v>-</v>
      </c>
      <c r="G179" s="9">
        <f>IF(I176="","",I176)</f>
        <v>11</v>
      </c>
      <c r="H179" s="475" t="str">
        <f>IF(L176="","",IF(L176="○","×",IF(L176="×","○")))</f>
        <v>×</v>
      </c>
      <c r="I179" s="442"/>
      <c r="J179" s="443"/>
      <c r="K179" s="443"/>
      <c r="L179" s="444"/>
      <c r="M179" s="168">
        <v>21</v>
      </c>
      <c r="N179" s="10" t="str">
        <f t="shared" si="32"/>
        <v>-</v>
      </c>
      <c r="O179" s="170">
        <v>14</v>
      </c>
      <c r="P179" s="424" t="str">
        <f>IF(M179&lt;&gt;"",IF(M179&gt;O179,IF(M180&gt;O180,"○",IF(M181&gt;O181,"○","×")),IF(M180&gt;O180,IF(M181&gt;O181,"○","×"),"×")),"")</f>
        <v>×</v>
      </c>
      <c r="Q179" s="410">
        <f>RANK(AD180,AD177:AD183)</f>
        <v>3</v>
      </c>
      <c r="R179" s="411"/>
      <c r="S179" s="411"/>
      <c r="T179" s="412"/>
      <c r="U179" s="1"/>
      <c r="V179" s="54"/>
      <c r="W179" s="53"/>
      <c r="X179" s="310"/>
      <c r="Y179" s="311"/>
      <c r="Z179" s="195"/>
      <c r="AA179" s="203"/>
      <c r="AB179" s="203"/>
      <c r="AC179" s="204"/>
      <c r="AD179" s="172"/>
      <c r="AE179" s="173"/>
      <c r="AF179" s="113"/>
      <c r="AG179" s="113"/>
      <c r="AH179" s="113"/>
      <c r="AI179" s="113"/>
      <c r="AJ179" s="113"/>
      <c r="AK179" s="113"/>
      <c r="AL179" s="113"/>
      <c r="AM179" s="113"/>
      <c r="AN179" s="113"/>
      <c r="AO179" s="113"/>
      <c r="AP179" s="113"/>
      <c r="AQ179" s="113"/>
      <c r="AR179" s="113"/>
      <c r="AS179" s="113"/>
      <c r="AT179" s="113"/>
      <c r="AU179" s="113"/>
      <c r="AV179" s="113"/>
      <c r="BH179" s="109"/>
      <c r="BI179" s="109"/>
      <c r="BJ179" s="109"/>
      <c r="BK179" s="109"/>
      <c r="BL179" s="109"/>
      <c r="BM179" s="109"/>
    </row>
    <row r="180" spans="1:65" ht="10.95" customHeight="1" x14ac:dyDescent="0.15">
      <c r="B180" s="110"/>
      <c r="C180" s="90" t="s">
        <v>80</v>
      </c>
      <c r="D180" s="338" t="s">
        <v>81</v>
      </c>
      <c r="E180" s="12">
        <f>IF(K177="","",K177)</f>
        <v>13</v>
      </c>
      <c r="F180" s="10" t="str">
        <f t="shared" si="33"/>
        <v>-</v>
      </c>
      <c r="G180" s="9">
        <f>IF(I177="","",I177)</f>
        <v>21</v>
      </c>
      <c r="H180" s="476" t="str">
        <f>IF(J177="","",J177)</f>
        <v>-</v>
      </c>
      <c r="I180" s="445"/>
      <c r="J180" s="446"/>
      <c r="K180" s="446"/>
      <c r="L180" s="447"/>
      <c r="M180" s="168">
        <v>11</v>
      </c>
      <c r="N180" s="10" t="str">
        <f t="shared" si="32"/>
        <v>-</v>
      </c>
      <c r="O180" s="170">
        <v>21</v>
      </c>
      <c r="P180" s="424"/>
      <c r="Q180" s="405"/>
      <c r="R180" s="406"/>
      <c r="S180" s="406"/>
      <c r="T180" s="407"/>
      <c r="U180" s="1"/>
      <c r="V180" s="44">
        <f>COUNTIF(E179:P181,"○")</f>
        <v>0</v>
      </c>
      <c r="W180" s="43">
        <f>COUNTIF(E179:P181,"×")</f>
        <v>2</v>
      </c>
      <c r="X180" s="197">
        <f>(IF((E179&gt;G179),1,0))+(IF((E180&gt;G180),1,0))+(IF((E181&gt;G181),1,0))+(IF((I179&gt;K179),1,0))+(IF((I180&gt;K180),1,0))+(IF((I181&gt;K181),1,0))+(IF((M179&gt;O179),1,0))+(IF((M180&gt;O180),1,0))+(IF((M181&gt;O181),1,0))</f>
        <v>2</v>
      </c>
      <c r="Y180" s="198">
        <f>(IF((E179&lt;G179),1,0))+(IF((E180&lt;G180),1,0))+(IF((E181&lt;G181),1,0))+(IF((I179&lt;K179),1,0))+(IF((I180&lt;K180),1,0))+(IF((I181&lt;K181),1,0))+(IF((M179&lt;O179),1,0))+(IF((M180&lt;O180),1,0))+(IF((M181&lt;O181),1,0))</f>
        <v>4</v>
      </c>
      <c r="Z180" s="199">
        <f>X180-Y180</f>
        <v>-2</v>
      </c>
      <c r="AA180" s="194">
        <f>SUM(E179:E181,I179:I181,M179:M181)</f>
        <v>99</v>
      </c>
      <c r="AB180" s="194">
        <f>SUM(G179:G181,K179:K181,O179:O181)</f>
        <v>109</v>
      </c>
      <c r="AC180" s="196">
        <f>AA180-AB180</f>
        <v>-10</v>
      </c>
      <c r="AD180" s="408">
        <f>(V180-W180)*1000+(Z180)*100+AC180</f>
        <v>-2210</v>
      </c>
      <c r="AE180" s="409"/>
      <c r="AF180" s="113"/>
      <c r="AG180" s="113"/>
      <c r="AH180" s="113"/>
      <c r="AI180" s="113"/>
      <c r="AJ180" s="113"/>
      <c r="AK180" s="113"/>
      <c r="AL180" s="113"/>
      <c r="AM180" s="113"/>
      <c r="AN180" s="113"/>
      <c r="AO180" s="113"/>
      <c r="AP180" s="113"/>
      <c r="AQ180" s="113"/>
      <c r="AR180" s="113"/>
      <c r="AS180" s="113"/>
      <c r="AT180" s="113"/>
      <c r="AU180" s="113"/>
      <c r="AV180" s="113"/>
      <c r="BH180" s="109"/>
      <c r="BI180" s="109"/>
      <c r="BJ180" s="109"/>
      <c r="BK180" s="109"/>
      <c r="BL180" s="109"/>
      <c r="BM180" s="109"/>
    </row>
    <row r="181" spans="1:65" ht="10.95" customHeight="1" x14ac:dyDescent="0.15">
      <c r="B181" s="110"/>
      <c r="C181" s="275"/>
      <c r="D181" s="277"/>
      <c r="E181" s="24">
        <f>IF(K178="","",K178)</f>
        <v>17</v>
      </c>
      <c r="F181" s="10" t="str">
        <f t="shared" si="33"/>
        <v>-</v>
      </c>
      <c r="G181" s="30">
        <f>IF(I178="","",I178)</f>
        <v>21</v>
      </c>
      <c r="H181" s="477" t="str">
        <f>IF(J178="","",J178)</f>
        <v>-</v>
      </c>
      <c r="I181" s="492"/>
      <c r="J181" s="493"/>
      <c r="K181" s="493"/>
      <c r="L181" s="494"/>
      <c r="M181" s="168">
        <v>16</v>
      </c>
      <c r="N181" s="10" t="str">
        <f t="shared" si="32"/>
        <v>-</v>
      </c>
      <c r="O181" s="171">
        <v>21</v>
      </c>
      <c r="P181" s="425"/>
      <c r="Q181" s="180">
        <f>V180</f>
        <v>0</v>
      </c>
      <c r="R181" s="181" t="s">
        <v>10</v>
      </c>
      <c r="S181" s="181">
        <f>W180</f>
        <v>2</v>
      </c>
      <c r="T181" s="182" t="s">
        <v>7</v>
      </c>
      <c r="U181" s="1"/>
      <c r="V181" s="39"/>
      <c r="W181" s="38"/>
      <c r="X181" s="207"/>
      <c r="Y181" s="208"/>
      <c r="Z181" s="209"/>
      <c r="AA181" s="206"/>
      <c r="AB181" s="206"/>
      <c r="AC181" s="210"/>
      <c r="AD181" s="172"/>
      <c r="AE181" s="173"/>
      <c r="AF181" s="113"/>
      <c r="AG181" s="113"/>
      <c r="AH181" s="113"/>
      <c r="AI181" s="113"/>
      <c r="AJ181" s="113"/>
      <c r="AK181" s="113"/>
      <c r="AL181" s="113"/>
      <c r="AM181" s="113"/>
      <c r="AN181" s="113"/>
      <c r="AO181" s="113"/>
      <c r="AP181" s="113"/>
      <c r="AQ181" s="113"/>
      <c r="AR181" s="113"/>
      <c r="AS181" s="113"/>
      <c r="AT181" s="113"/>
      <c r="AU181" s="113"/>
      <c r="AV181" s="113"/>
      <c r="BH181" s="109"/>
      <c r="BI181" s="109"/>
      <c r="BJ181" s="109"/>
      <c r="BK181" s="109"/>
      <c r="BL181" s="109"/>
      <c r="BM181" s="109"/>
    </row>
    <row r="182" spans="1:65" ht="10.95" customHeight="1" x14ac:dyDescent="0.15">
      <c r="B182" s="110"/>
      <c r="C182" s="339" t="s">
        <v>126</v>
      </c>
      <c r="D182" s="270" t="s">
        <v>26</v>
      </c>
      <c r="E182" s="13" t="str">
        <f>IF(O176="","",O176)</f>
        <v/>
      </c>
      <c r="F182" s="15" t="str">
        <f t="shared" si="33"/>
        <v/>
      </c>
      <c r="G182" s="14" t="str">
        <f>IF(M176="","",M176)</f>
        <v/>
      </c>
      <c r="H182" s="475" t="str">
        <f>IF(P176="","",IF(P176="○","×",IF(P176="×","○")))</f>
        <v/>
      </c>
      <c r="I182" s="16">
        <f>IF(O179="","",O179)</f>
        <v>14</v>
      </c>
      <c r="J182" s="15" t="str">
        <f>IF(I182="","","-")</f>
        <v>-</v>
      </c>
      <c r="K182" s="14">
        <f>IF(M179="","",M179)</f>
        <v>21</v>
      </c>
      <c r="L182" s="475" t="str">
        <f>IF(P179="","",IF(P179="○","×",IF(P179="×","○")))</f>
        <v>○</v>
      </c>
      <c r="M182" s="442"/>
      <c r="N182" s="443"/>
      <c r="O182" s="443"/>
      <c r="P182" s="444"/>
      <c r="Q182" s="405">
        <f>RANK(AD183,AD177:AD183)</f>
        <v>1</v>
      </c>
      <c r="R182" s="406"/>
      <c r="S182" s="406"/>
      <c r="T182" s="407"/>
      <c r="U182" s="1"/>
      <c r="V182" s="54"/>
      <c r="W182" s="53"/>
      <c r="X182" s="310"/>
      <c r="Y182" s="311"/>
      <c r="Z182" s="195"/>
      <c r="AA182" s="203"/>
      <c r="AB182" s="203"/>
      <c r="AC182" s="204"/>
      <c r="AD182" s="172"/>
      <c r="AE182" s="173"/>
      <c r="AF182" s="113"/>
      <c r="AG182" s="113"/>
      <c r="AH182" s="113"/>
      <c r="AI182" s="113"/>
      <c r="AJ182" s="113"/>
      <c r="AK182" s="113"/>
      <c r="AL182" s="113"/>
      <c r="AM182" s="113"/>
      <c r="AN182" s="113"/>
      <c r="AO182" s="113"/>
      <c r="AP182" s="113"/>
      <c r="AQ182" s="113"/>
      <c r="AR182" s="113"/>
      <c r="AS182" s="113"/>
      <c r="AT182" s="113"/>
      <c r="AU182" s="113"/>
      <c r="AV182" s="113"/>
      <c r="BH182" s="109"/>
      <c r="BI182" s="109"/>
      <c r="BJ182" s="109"/>
      <c r="BK182" s="109"/>
      <c r="BL182" s="109"/>
      <c r="BM182" s="109"/>
    </row>
    <row r="183" spans="1:65" ht="10.95" customHeight="1" x14ac:dyDescent="0.15">
      <c r="B183" s="110"/>
      <c r="C183" s="96" t="s">
        <v>127</v>
      </c>
      <c r="D183" s="185" t="s">
        <v>13</v>
      </c>
      <c r="E183" s="12" t="str">
        <f>IF(O177="","",O177)</f>
        <v/>
      </c>
      <c r="F183" s="10" t="str">
        <f t="shared" si="33"/>
        <v/>
      </c>
      <c r="G183" s="9" t="str">
        <f>IF(M177="","",M177)</f>
        <v/>
      </c>
      <c r="H183" s="476" t="str">
        <f>IF(J180="","",J180)</f>
        <v/>
      </c>
      <c r="I183" s="11">
        <f>IF(O180="","",O180)</f>
        <v>21</v>
      </c>
      <c r="J183" s="10" t="str">
        <f>IF(I183="","","-")</f>
        <v>-</v>
      </c>
      <c r="K183" s="9">
        <f>IF(M180="","",M180)</f>
        <v>11</v>
      </c>
      <c r="L183" s="476" t="str">
        <f>IF(N180="","",N180)</f>
        <v>-</v>
      </c>
      <c r="M183" s="445"/>
      <c r="N183" s="446"/>
      <c r="O183" s="446"/>
      <c r="P183" s="447"/>
      <c r="Q183" s="405"/>
      <c r="R183" s="406"/>
      <c r="S183" s="406"/>
      <c r="T183" s="407"/>
      <c r="U183" s="1"/>
      <c r="V183" s="44">
        <f>COUNTIF(E182:P184,"○")</f>
        <v>1</v>
      </c>
      <c r="W183" s="43">
        <f>COUNTIF(E182:P184,"×")</f>
        <v>0</v>
      </c>
      <c r="X183" s="197">
        <f>(IF((E182&gt;G182),1,0))+(IF((E183&gt;G183),1,0))+(IF((E184&gt;G184),1,0))+(IF((I182&gt;K182),1,0))+(IF((I183&gt;K183),1,0))+(IF((I184&gt;K184),1,0))+(IF((M182&gt;O182),1,0))+(IF((M183&gt;O183),1,0))+(IF((M184&gt;O184),1,0))</f>
        <v>2</v>
      </c>
      <c r="Y183" s="198">
        <f>(IF((E182&lt;G182),1,0))+(IF((E183&lt;G183),1,0))+(IF((E184&lt;G184),1,0))+(IF((I182&lt;K182),1,0))+(IF((I183&lt;K183),1,0))+(IF((I184&lt;K184),1,0))+(IF((M182&lt;O182),1,0))+(IF((M183&lt;O183),1,0))+(IF((M184&lt;O184),1,0))</f>
        <v>1</v>
      </c>
      <c r="Z183" s="199">
        <f>X183-Y183</f>
        <v>1</v>
      </c>
      <c r="AA183" s="194">
        <f>SUM(E182:E184,I182:I184,M182:M184)</f>
        <v>56</v>
      </c>
      <c r="AB183" s="194">
        <f>SUM(G182:G184,K182:K184,O182:O184)</f>
        <v>48</v>
      </c>
      <c r="AC183" s="196">
        <f>AA183-AB183</f>
        <v>8</v>
      </c>
      <c r="AD183" s="408">
        <f>(V183-W183)*1000+(Z183)*100+AC183</f>
        <v>1108</v>
      </c>
      <c r="AE183" s="409"/>
      <c r="AF183" s="113"/>
      <c r="AG183" s="113"/>
      <c r="AH183" s="113"/>
      <c r="AI183" s="113"/>
      <c r="AJ183" s="113"/>
      <c r="AK183" s="113"/>
      <c r="AL183" s="113"/>
      <c r="AM183" s="113"/>
      <c r="AN183" s="113"/>
      <c r="AO183" s="113"/>
      <c r="AP183" s="113"/>
      <c r="AQ183" s="113"/>
      <c r="AR183" s="113"/>
      <c r="AS183" s="113"/>
      <c r="AT183" s="113"/>
      <c r="AU183" s="113"/>
      <c r="AV183" s="113"/>
      <c r="BH183" s="109"/>
      <c r="BI183" s="109"/>
      <c r="BJ183" s="109"/>
      <c r="BK183" s="109"/>
      <c r="BL183" s="109"/>
      <c r="BM183" s="109"/>
    </row>
    <row r="184" spans="1:65" ht="10.95" customHeight="1" thickBot="1" x14ac:dyDescent="0.2">
      <c r="B184" s="110"/>
      <c r="C184" s="278"/>
      <c r="D184" s="279"/>
      <c r="E184" s="8" t="str">
        <f>IF(O178="","",O178)</f>
        <v/>
      </c>
      <c r="F184" s="6" t="str">
        <f t="shared" si="33"/>
        <v/>
      </c>
      <c r="G184" s="5" t="str">
        <f>IF(M178="","",M178)</f>
        <v/>
      </c>
      <c r="H184" s="491" t="str">
        <f>IF(J181="","",J181)</f>
        <v/>
      </c>
      <c r="I184" s="7">
        <f>IF(O181="","",O181)</f>
        <v>21</v>
      </c>
      <c r="J184" s="6" t="str">
        <f>IF(I184="","","-")</f>
        <v>-</v>
      </c>
      <c r="K184" s="5">
        <f>IF(M181="","",M181)</f>
        <v>16</v>
      </c>
      <c r="L184" s="491" t="str">
        <f>IF(N181="","",N181)</f>
        <v>-</v>
      </c>
      <c r="M184" s="448"/>
      <c r="N184" s="449"/>
      <c r="O184" s="449"/>
      <c r="P184" s="450"/>
      <c r="Q184" s="4">
        <f>V183</f>
        <v>1</v>
      </c>
      <c r="R184" s="3" t="s">
        <v>10</v>
      </c>
      <c r="S184" s="3">
        <f>W183</f>
        <v>0</v>
      </c>
      <c r="T184" s="2" t="s">
        <v>7</v>
      </c>
      <c r="U184" s="1"/>
      <c r="V184" s="39"/>
      <c r="W184" s="38"/>
      <c r="X184" s="207"/>
      <c r="Y184" s="208"/>
      <c r="Z184" s="209"/>
      <c r="AA184" s="206"/>
      <c r="AB184" s="206"/>
      <c r="AC184" s="210"/>
      <c r="AD184" s="174"/>
      <c r="AE184" s="175"/>
      <c r="AF184" s="113"/>
      <c r="AG184" s="113"/>
      <c r="AH184" s="113"/>
      <c r="AI184" s="113"/>
      <c r="AJ184" s="113"/>
      <c r="AK184" s="113"/>
      <c r="AL184" s="113"/>
      <c r="AM184" s="113"/>
      <c r="AN184" s="113"/>
      <c r="AO184" s="113"/>
      <c r="AP184" s="113"/>
      <c r="AQ184" s="113"/>
      <c r="AR184" s="113"/>
      <c r="AS184" s="113"/>
      <c r="AT184" s="113"/>
      <c r="AU184" s="113"/>
      <c r="AV184" s="113"/>
      <c r="BH184" s="109"/>
      <c r="BI184" s="109"/>
      <c r="BJ184" s="109"/>
      <c r="BK184" s="109"/>
      <c r="BL184" s="109"/>
      <c r="BM184" s="109"/>
    </row>
    <row r="185" spans="1:65" ht="12" customHeight="1" x14ac:dyDescent="0.2">
      <c r="B185" s="110"/>
      <c r="C185" s="115"/>
      <c r="D185" s="119"/>
      <c r="E185" s="119"/>
      <c r="F185" s="119"/>
      <c r="G185" s="119"/>
      <c r="H185" s="119"/>
      <c r="I185" s="118"/>
      <c r="J185" s="118"/>
      <c r="K185" s="118"/>
      <c r="L185" s="118"/>
      <c r="M185" s="118"/>
      <c r="N185" s="118"/>
      <c r="O185" s="118"/>
      <c r="P185" s="118"/>
      <c r="Q185" s="118"/>
      <c r="R185" s="118"/>
      <c r="S185" s="117"/>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c r="AR185" s="113"/>
      <c r="AS185" s="113"/>
      <c r="AT185" s="113"/>
      <c r="AU185" s="113"/>
      <c r="AV185" s="113"/>
      <c r="BH185" s="109"/>
      <c r="BI185" s="109"/>
      <c r="BJ185" s="109"/>
      <c r="BK185" s="109"/>
      <c r="BL185" s="109"/>
      <c r="BM185" s="109"/>
    </row>
    <row r="186" spans="1:65" ht="12" customHeight="1" thickBot="1" x14ac:dyDescent="0.25">
      <c r="B186" s="110"/>
      <c r="C186" s="115"/>
      <c r="D186" s="119"/>
      <c r="E186" s="119"/>
      <c r="F186" s="119"/>
      <c r="G186" s="119"/>
      <c r="H186" s="119"/>
      <c r="I186" s="118"/>
      <c r="J186" s="118"/>
      <c r="K186" s="118"/>
      <c r="L186" s="118"/>
      <c r="M186" s="118"/>
      <c r="N186" s="118"/>
      <c r="O186" s="118"/>
      <c r="P186" s="118"/>
      <c r="Q186" s="118"/>
      <c r="R186" s="118"/>
      <c r="S186" s="117"/>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BH186" s="109"/>
      <c r="BI186" s="109"/>
      <c r="BJ186" s="109"/>
      <c r="BK186" s="109"/>
      <c r="BL186" s="109"/>
      <c r="BM186" s="109"/>
    </row>
    <row r="187" spans="1:65" ht="12" customHeight="1" x14ac:dyDescent="0.2">
      <c r="A187" s="151"/>
      <c r="B187" s="151"/>
      <c r="C187" s="285"/>
      <c r="D187" s="285"/>
      <c r="E187" s="281"/>
      <c r="F187" s="281"/>
      <c r="G187" s="281"/>
      <c r="H187" s="281"/>
      <c r="I187" s="281"/>
      <c r="J187" s="281"/>
      <c r="K187" s="156"/>
      <c r="L187" s="156"/>
      <c r="M187" s="156"/>
      <c r="N187" s="156"/>
      <c r="O187" s="156"/>
      <c r="P187" s="156"/>
      <c r="Q187" s="156"/>
      <c r="R187" s="156"/>
      <c r="S187" s="156"/>
      <c r="T187" s="156"/>
      <c r="U187" s="156"/>
      <c r="V187" s="156"/>
      <c r="W187" s="156"/>
      <c r="X187" s="156"/>
      <c r="Y187" s="156"/>
      <c r="Z187" s="156"/>
      <c r="AA187" s="156"/>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Y187" s="109"/>
      <c r="AZ187" s="109"/>
      <c r="BA187" s="109"/>
      <c r="BB187" s="109"/>
      <c r="BC187" s="109"/>
      <c r="BD187" s="109"/>
      <c r="BE187" s="109"/>
      <c r="BF187" s="109"/>
      <c r="BG187" s="109"/>
      <c r="BH187" s="109"/>
      <c r="BI187" s="109"/>
      <c r="BJ187" s="109"/>
      <c r="BK187" s="109"/>
      <c r="BL187" s="109"/>
      <c r="BM187" s="109"/>
    </row>
    <row r="188" spans="1:65" ht="30" x14ac:dyDescent="0.2">
      <c r="B188" s="110"/>
      <c r="C188" s="500" t="s">
        <v>66</v>
      </c>
      <c r="D188" s="500"/>
      <c r="E188" s="261"/>
      <c r="I188" s="284" t="s">
        <v>58</v>
      </c>
      <c r="J188" s="261"/>
      <c r="K188" s="113"/>
      <c r="L188" s="113"/>
      <c r="M188" s="113"/>
      <c r="N188" s="113"/>
      <c r="O188" s="113"/>
      <c r="P188" s="113"/>
      <c r="Q188" s="113"/>
      <c r="R188" s="113"/>
      <c r="S188" s="113"/>
      <c r="T188" s="113"/>
      <c r="U188" s="113"/>
      <c r="V188" s="113"/>
      <c r="W188" s="113"/>
      <c r="X188" s="113"/>
      <c r="Y188" s="113"/>
      <c r="Z188" s="113"/>
      <c r="AA188" s="113"/>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Y188" s="109"/>
      <c r="AZ188" s="109"/>
      <c r="BA188" s="109"/>
      <c r="BB188" s="109"/>
      <c r="BC188" s="109"/>
      <c r="BD188" s="109"/>
      <c r="BE188" s="109"/>
      <c r="BF188" s="109"/>
      <c r="BG188" s="109"/>
      <c r="BH188" s="109"/>
      <c r="BI188" s="109"/>
      <c r="BJ188" s="109"/>
      <c r="BK188" s="109"/>
      <c r="BL188" s="109"/>
      <c r="BM188" s="109"/>
    </row>
    <row r="189" spans="1:65" ht="6" customHeight="1" thickBot="1" x14ac:dyDescent="0.25">
      <c r="B189" s="110"/>
      <c r="C189" s="283"/>
      <c r="D189" s="283"/>
      <c r="E189" s="296"/>
      <c r="F189" s="261"/>
      <c r="G189" s="261"/>
      <c r="H189" s="261"/>
      <c r="I189" s="261"/>
      <c r="J189" s="261"/>
      <c r="K189" s="264"/>
      <c r="L189" s="264"/>
      <c r="M189" s="264"/>
      <c r="N189" s="264"/>
      <c r="O189" s="264"/>
      <c r="P189" s="264"/>
      <c r="Q189" s="265"/>
      <c r="R189" s="265"/>
      <c r="S189" s="265"/>
      <c r="T189" s="265"/>
      <c r="U189" s="266"/>
      <c r="V189" s="267"/>
      <c r="W189" s="267"/>
      <c r="X189" s="266"/>
      <c r="Y189" s="266"/>
      <c r="Z189" s="266"/>
      <c r="AA189" s="266"/>
      <c r="AB189" s="266"/>
      <c r="AC189" s="266"/>
      <c r="AD189" s="266"/>
      <c r="AE189" s="266"/>
      <c r="AF189" s="268"/>
      <c r="AG189" s="269"/>
      <c r="AH189" s="113"/>
      <c r="AI189" s="113"/>
      <c r="AJ189" s="113"/>
      <c r="AK189" s="113"/>
      <c r="AL189" s="113"/>
      <c r="AM189" s="113"/>
      <c r="AN189" s="113"/>
      <c r="AO189" s="113"/>
      <c r="AP189" s="113"/>
      <c r="AQ189" s="113"/>
      <c r="AR189" s="113"/>
      <c r="AS189" s="113"/>
      <c r="AT189" s="113"/>
      <c r="AU189" s="113"/>
      <c r="AV189" s="113"/>
      <c r="AW189" s="113"/>
      <c r="AX189" s="113"/>
      <c r="BJ189" s="109"/>
      <c r="BK189" s="109"/>
      <c r="BL189" s="109"/>
      <c r="BM189" s="109"/>
    </row>
    <row r="190" spans="1:65" ht="12" customHeight="1" x14ac:dyDescent="0.2">
      <c r="B190" s="110"/>
      <c r="C190" s="501" t="s">
        <v>131</v>
      </c>
      <c r="D190" s="502"/>
      <c r="E190" s="432" t="str">
        <f>C192</f>
        <v>大西七星</v>
      </c>
      <c r="F190" s="433"/>
      <c r="G190" s="433"/>
      <c r="H190" s="434"/>
      <c r="I190" s="435" t="str">
        <f>C195</f>
        <v>宗次英子</v>
      </c>
      <c r="J190" s="433"/>
      <c r="K190" s="433"/>
      <c r="L190" s="434"/>
      <c r="M190" s="435" t="str">
        <f>C198</f>
        <v>猪川ももか</v>
      </c>
      <c r="N190" s="433"/>
      <c r="O190" s="433"/>
      <c r="P190" s="434"/>
      <c r="Q190" s="374" t="s">
        <v>1</v>
      </c>
      <c r="R190" s="375"/>
      <c r="S190" s="375"/>
      <c r="T190" s="376"/>
      <c r="U190" s="1"/>
      <c r="V190" s="416" t="s">
        <v>3</v>
      </c>
      <c r="W190" s="417"/>
      <c r="X190" s="379" t="s">
        <v>4</v>
      </c>
      <c r="Y190" s="380"/>
      <c r="Z190" s="381"/>
      <c r="AA190" s="190" t="s">
        <v>5</v>
      </c>
      <c r="AB190" s="191"/>
      <c r="AC190" s="192"/>
      <c r="AD190" s="189"/>
      <c r="AE190" s="189"/>
      <c r="AF190" s="110"/>
      <c r="AG190" s="110"/>
      <c r="AH190" s="110"/>
      <c r="AI190" s="110"/>
      <c r="AJ190" s="110"/>
      <c r="AK190" s="110"/>
      <c r="AL190" s="110"/>
      <c r="AW190" s="109"/>
      <c r="AX190" s="109"/>
      <c r="AY190" s="109"/>
      <c r="AZ190" s="109"/>
      <c r="BA190" s="109"/>
      <c r="BB190" s="109"/>
      <c r="BC190" s="109"/>
      <c r="BD190" s="109"/>
      <c r="BE190" s="109"/>
      <c r="BF190" s="109"/>
      <c r="BG190" s="109"/>
      <c r="BH190" s="109"/>
      <c r="BI190" s="109"/>
      <c r="BJ190" s="109"/>
      <c r="BK190" s="109"/>
      <c r="BL190" s="109"/>
      <c r="BM190" s="109"/>
    </row>
    <row r="191" spans="1:65" ht="12" customHeight="1" thickBot="1" x14ac:dyDescent="0.25">
      <c r="B191" s="110"/>
      <c r="C191" s="503"/>
      <c r="D191" s="504"/>
      <c r="E191" s="485" t="str">
        <f>C193</f>
        <v>合田直子</v>
      </c>
      <c r="F191" s="414"/>
      <c r="G191" s="414"/>
      <c r="H191" s="415"/>
      <c r="I191" s="413" t="str">
        <f>C196</f>
        <v>續木友葵</v>
      </c>
      <c r="J191" s="414"/>
      <c r="K191" s="414"/>
      <c r="L191" s="415"/>
      <c r="M191" s="413" t="str">
        <f>C199</f>
        <v>池内一優</v>
      </c>
      <c r="N191" s="414"/>
      <c r="O191" s="414"/>
      <c r="P191" s="415"/>
      <c r="Q191" s="371" t="s">
        <v>2</v>
      </c>
      <c r="R191" s="372"/>
      <c r="S191" s="372"/>
      <c r="T191" s="373"/>
      <c r="U191" s="1"/>
      <c r="V191" s="297" t="s">
        <v>6</v>
      </c>
      <c r="W191" s="298" t="s">
        <v>7</v>
      </c>
      <c r="X191" s="307" t="s">
        <v>19</v>
      </c>
      <c r="Y191" s="308" t="s">
        <v>8</v>
      </c>
      <c r="Z191" s="309" t="s">
        <v>9</v>
      </c>
      <c r="AA191" s="308" t="s">
        <v>19</v>
      </c>
      <c r="AB191" s="308" t="s">
        <v>8</v>
      </c>
      <c r="AC191" s="309" t="s">
        <v>9</v>
      </c>
      <c r="AD191" s="189"/>
      <c r="AE191" s="189"/>
      <c r="AF191" s="110"/>
      <c r="AG191" s="110"/>
      <c r="AH191" s="110"/>
      <c r="AI191" s="110"/>
      <c r="AJ191" s="110"/>
      <c r="AK191" s="110"/>
      <c r="AL191" s="110"/>
      <c r="AM191" s="110"/>
      <c r="AN191" s="110"/>
      <c r="AO191" s="110"/>
      <c r="AP191" s="110"/>
      <c r="AQ191" s="110"/>
      <c r="AR191" s="110"/>
      <c r="AS191" s="110"/>
      <c r="AT191" s="110"/>
      <c r="AW191" s="109"/>
      <c r="AX191" s="109"/>
      <c r="AY191" s="109"/>
      <c r="AZ191" s="109"/>
      <c r="BA191" s="109"/>
      <c r="BB191" s="109"/>
      <c r="BC191" s="109"/>
      <c r="BD191" s="109"/>
      <c r="BE191" s="109"/>
      <c r="BF191" s="109"/>
      <c r="BG191" s="109"/>
      <c r="BH191" s="109"/>
      <c r="BI191" s="109"/>
      <c r="BJ191" s="109"/>
      <c r="BK191" s="109"/>
      <c r="BL191" s="109"/>
      <c r="BM191" s="109"/>
    </row>
    <row r="192" spans="1:65" ht="12" customHeight="1" x14ac:dyDescent="0.2">
      <c r="B192" s="110"/>
      <c r="C192" s="90" t="s">
        <v>179</v>
      </c>
      <c r="D192" s="185" t="s">
        <v>96</v>
      </c>
      <c r="E192" s="495"/>
      <c r="F192" s="496"/>
      <c r="G192" s="496"/>
      <c r="H192" s="497"/>
      <c r="I192" s="162">
        <v>21</v>
      </c>
      <c r="J192" s="10" t="str">
        <f>IF(I192="","","-")</f>
        <v>-</v>
      </c>
      <c r="K192" s="164">
        <v>15</v>
      </c>
      <c r="L192" s="390" t="str">
        <f>IF(I192&lt;&gt;"",IF(I192&gt;K192,IF(I193&gt;K193,"○",IF(I194&gt;K194,"○","×")),IF(I193&gt;K193,IF(I194&gt;K194,"○","×"),"×")),"")</f>
        <v>○</v>
      </c>
      <c r="M192" s="162">
        <v>21</v>
      </c>
      <c r="N192" s="36" t="str">
        <f t="shared" ref="N192:N197" si="34">IF(M192="","","-")</f>
        <v>-</v>
      </c>
      <c r="O192" s="169">
        <v>19</v>
      </c>
      <c r="P192" s="418" t="str">
        <f>IF(M192&lt;&gt;"",IF(M192&gt;O192,IF(M193&gt;O193,"○",IF(M194&gt;O194,"○","×")),IF(M193&gt;O193,IF(M194&gt;O194,"○","×"),"×")),"")</f>
        <v>○</v>
      </c>
      <c r="Q192" s="421">
        <f>RANK(AD193,AD193:AD199)</f>
        <v>1</v>
      </c>
      <c r="R192" s="422"/>
      <c r="S192" s="422"/>
      <c r="T192" s="423"/>
      <c r="U192" s="1"/>
      <c r="V192" s="44"/>
      <c r="W192" s="43"/>
      <c r="X192" s="310"/>
      <c r="Y192" s="311"/>
      <c r="Z192" s="195"/>
      <c r="AA192" s="194"/>
      <c r="AB192" s="194"/>
      <c r="AC192" s="196"/>
      <c r="AD192" s="189"/>
      <c r="AE192" s="189"/>
      <c r="AF192" s="110"/>
      <c r="AG192" s="110"/>
      <c r="AH192" s="110"/>
      <c r="AI192" s="136" t="s">
        <v>129</v>
      </c>
      <c r="AJ192" s="116"/>
      <c r="AK192" s="110"/>
      <c r="AL192" s="110"/>
      <c r="AM192" s="110"/>
      <c r="AN192" s="110"/>
      <c r="AO192" s="110"/>
      <c r="AP192" s="135"/>
      <c r="AQ192" s="135"/>
      <c r="AR192" s="135"/>
      <c r="AS192" s="135"/>
      <c r="AT192" s="135"/>
      <c r="AU192" s="135"/>
      <c r="AV192" s="135"/>
      <c r="AW192" s="109"/>
      <c r="AX192" s="109"/>
      <c r="AY192" s="109"/>
      <c r="AZ192" s="109"/>
      <c r="BA192" s="109"/>
      <c r="BB192" s="109"/>
      <c r="BC192" s="109"/>
      <c r="BD192" s="109"/>
      <c r="BE192" s="109"/>
      <c r="BF192" s="109"/>
      <c r="BG192" s="109"/>
      <c r="BH192" s="109"/>
      <c r="BI192" s="109"/>
      <c r="BJ192" s="109"/>
      <c r="BK192" s="109"/>
      <c r="BL192" s="109"/>
      <c r="BM192" s="109"/>
    </row>
    <row r="193" spans="1:65" ht="12" customHeight="1" x14ac:dyDescent="0.15">
      <c r="B193" s="110"/>
      <c r="C193" s="90" t="s">
        <v>54</v>
      </c>
      <c r="D193" s="185" t="s">
        <v>96</v>
      </c>
      <c r="E193" s="498"/>
      <c r="F193" s="446"/>
      <c r="G193" s="446"/>
      <c r="H193" s="447"/>
      <c r="I193" s="162">
        <v>21</v>
      </c>
      <c r="J193" s="10" t="str">
        <f>IF(I193="","","-")</f>
        <v>-</v>
      </c>
      <c r="K193" s="165">
        <v>17</v>
      </c>
      <c r="L193" s="365"/>
      <c r="M193" s="162">
        <v>16</v>
      </c>
      <c r="N193" s="10" t="str">
        <f t="shared" si="34"/>
        <v>-</v>
      </c>
      <c r="O193" s="170">
        <v>21</v>
      </c>
      <c r="P193" s="419"/>
      <c r="Q193" s="405"/>
      <c r="R193" s="406"/>
      <c r="S193" s="406"/>
      <c r="T193" s="407"/>
      <c r="U193" s="1"/>
      <c r="V193" s="44">
        <f>COUNTIF(E192:P194,"○")</f>
        <v>2</v>
      </c>
      <c r="W193" s="43">
        <f>COUNTIF(E192:P194,"×")</f>
        <v>0</v>
      </c>
      <c r="X193" s="197">
        <f>(IF((E192&gt;G192),1,0))+(IF((E193&gt;G193),1,0))+(IF((E194&gt;G194),1,0))+(IF((I192&gt;K192),1,0))+(IF((I193&gt;K193),1,0))+(IF((I194&gt;K194),1,0))+(IF((M192&gt;O192),1,0))+(IF((M193&gt;O193),1,0))+(IF((M194&gt;O194),1,0))</f>
        <v>4</v>
      </c>
      <c r="Y193" s="198">
        <f>(IF((E192&lt;G192),1,0))+(IF((E193&lt;G193),1,0))+(IF((E194&lt;G194),1,0))+(IF((I192&lt;K192),1,0))+(IF((I193&lt;K193),1,0))+(IF((I194&lt;K194),1,0))+(IF((M192&lt;O192),1,0))+(IF((M193&lt;O193),1,0))+(IF((M194&lt;O194),1,0))</f>
        <v>1</v>
      </c>
      <c r="Z193" s="199">
        <f>X193-Y193</f>
        <v>3</v>
      </c>
      <c r="AA193" s="194">
        <f>SUM(E192:E194,I192:I194,M192:M194)</f>
        <v>100</v>
      </c>
      <c r="AB193" s="194">
        <f>SUM(G192:G194,K192:K194,O192:O194)</f>
        <v>91</v>
      </c>
      <c r="AC193" s="196">
        <f>AA193-AB193</f>
        <v>9</v>
      </c>
      <c r="AD193" s="408">
        <f>(V193-W193)*1000+(Z193)*100+AC193</f>
        <v>2309</v>
      </c>
      <c r="AE193" s="409"/>
      <c r="AF193" s="110"/>
      <c r="AG193" s="110"/>
      <c r="AH193" s="110"/>
      <c r="AI193" s="386" t="str">
        <f>C192</f>
        <v>大西七星</v>
      </c>
      <c r="AJ193" s="387"/>
      <c r="AK193" s="387"/>
      <c r="AL193" s="387"/>
      <c r="AM193" s="387"/>
      <c r="AN193" s="387"/>
      <c r="AO193" s="387"/>
      <c r="AP193" s="388" t="str">
        <f>D192</f>
        <v>川之江クラブ</v>
      </c>
      <c r="AQ193" s="387"/>
      <c r="AR193" s="387"/>
      <c r="AS193" s="387"/>
      <c r="AT193" s="387"/>
      <c r="AU193" s="387"/>
      <c r="AV193" s="389"/>
      <c r="AW193" s="109"/>
      <c r="AX193" s="109"/>
      <c r="AY193" s="109"/>
      <c r="AZ193" s="109"/>
      <c r="BA193" s="109"/>
      <c r="BB193" s="109"/>
      <c r="BC193" s="109"/>
      <c r="BD193" s="109"/>
      <c r="BE193" s="109"/>
      <c r="BF193" s="109"/>
      <c r="BG193" s="109"/>
      <c r="BH193" s="109"/>
      <c r="BI193" s="109"/>
      <c r="BJ193" s="109"/>
      <c r="BK193" s="109"/>
      <c r="BL193" s="109"/>
      <c r="BM193" s="109"/>
    </row>
    <row r="194" spans="1:65" ht="12" customHeight="1" x14ac:dyDescent="0.15">
      <c r="B194" s="110"/>
      <c r="C194" s="92"/>
      <c r="D194" s="186"/>
      <c r="E194" s="499"/>
      <c r="F194" s="493"/>
      <c r="G194" s="493"/>
      <c r="H194" s="494"/>
      <c r="I194" s="163"/>
      <c r="J194" s="10" t="str">
        <f>IF(I194="","","-")</f>
        <v/>
      </c>
      <c r="K194" s="166"/>
      <c r="L194" s="366"/>
      <c r="M194" s="167">
        <v>21</v>
      </c>
      <c r="N194" s="26" t="str">
        <f t="shared" si="34"/>
        <v>-</v>
      </c>
      <c r="O194" s="166">
        <v>19</v>
      </c>
      <c r="P194" s="420"/>
      <c r="Q194" s="19">
        <f>V193</f>
        <v>2</v>
      </c>
      <c r="R194" s="18" t="s">
        <v>10</v>
      </c>
      <c r="S194" s="18">
        <f>W193</f>
        <v>0</v>
      </c>
      <c r="T194" s="17" t="s">
        <v>7</v>
      </c>
      <c r="U194" s="1"/>
      <c r="V194" s="44"/>
      <c r="W194" s="43"/>
      <c r="X194" s="200"/>
      <c r="Y194" s="89"/>
      <c r="Z194" s="201"/>
      <c r="AA194" s="194"/>
      <c r="AB194" s="194"/>
      <c r="AC194" s="196"/>
      <c r="AD194" s="172"/>
      <c r="AE194" s="173"/>
      <c r="AF194" s="110"/>
      <c r="AG194" s="110"/>
      <c r="AH194" s="110"/>
      <c r="AI194" s="382" t="str">
        <f>C193</f>
        <v>合田直子</v>
      </c>
      <c r="AJ194" s="383"/>
      <c r="AK194" s="383"/>
      <c r="AL194" s="383"/>
      <c r="AM194" s="383"/>
      <c r="AN194" s="383"/>
      <c r="AO194" s="383"/>
      <c r="AP194" s="384" t="str">
        <f>D193</f>
        <v>川之江クラブ</v>
      </c>
      <c r="AQ194" s="383"/>
      <c r="AR194" s="383"/>
      <c r="AS194" s="383"/>
      <c r="AT194" s="383"/>
      <c r="AU194" s="383"/>
      <c r="AV194" s="385"/>
      <c r="AW194" s="109"/>
      <c r="AX194" s="109"/>
      <c r="AY194" s="109"/>
      <c r="AZ194" s="109"/>
      <c r="BA194" s="109"/>
      <c r="BB194" s="109"/>
      <c r="BC194" s="109"/>
      <c r="BD194" s="109"/>
      <c r="BE194" s="109"/>
      <c r="BF194" s="109"/>
      <c r="BG194" s="109"/>
      <c r="BH194" s="109"/>
      <c r="BI194" s="109"/>
      <c r="BJ194" s="109"/>
      <c r="BK194" s="109"/>
      <c r="BL194" s="109"/>
      <c r="BM194" s="109"/>
    </row>
    <row r="195" spans="1:65" ht="12" customHeight="1" x14ac:dyDescent="0.2">
      <c r="B195" s="110"/>
      <c r="C195" s="90" t="s">
        <v>53</v>
      </c>
      <c r="D195" s="270" t="s">
        <v>96</v>
      </c>
      <c r="E195" s="62">
        <f>IF(K192="","",K192)</f>
        <v>15</v>
      </c>
      <c r="F195" s="10" t="str">
        <f t="shared" ref="F195:F200" si="35">IF(E195="","","-")</f>
        <v>-</v>
      </c>
      <c r="G195" s="9">
        <f>IF(I192="","",I192)</f>
        <v>21</v>
      </c>
      <c r="H195" s="475" t="str">
        <f>IF(L192="","",IF(L192="○","×",IF(L192="×","○")))</f>
        <v>×</v>
      </c>
      <c r="I195" s="442"/>
      <c r="J195" s="443"/>
      <c r="K195" s="443"/>
      <c r="L195" s="444"/>
      <c r="M195" s="168">
        <v>18</v>
      </c>
      <c r="N195" s="10" t="str">
        <f t="shared" si="34"/>
        <v>-</v>
      </c>
      <c r="O195" s="170">
        <v>21</v>
      </c>
      <c r="P195" s="424" t="str">
        <f>IF(M195&lt;&gt;"",IF(M195&gt;O195,IF(M196&gt;O196,"○",IF(M197&gt;O197,"○","×")),IF(M196&gt;O196,IF(M197&gt;O197,"○","×"),"×")),"")</f>
        <v>×</v>
      </c>
      <c r="Q195" s="410">
        <f>RANK(AD196,AD193:AD199)</f>
        <v>3</v>
      </c>
      <c r="R195" s="411"/>
      <c r="S195" s="411"/>
      <c r="T195" s="412"/>
      <c r="U195" s="1"/>
      <c r="V195" s="54"/>
      <c r="W195" s="53"/>
      <c r="X195" s="310"/>
      <c r="Y195" s="311"/>
      <c r="Z195" s="195"/>
      <c r="AA195" s="203"/>
      <c r="AB195" s="203"/>
      <c r="AC195" s="204"/>
      <c r="AD195" s="172"/>
      <c r="AE195" s="173"/>
      <c r="AF195" s="110"/>
      <c r="AG195" s="110"/>
      <c r="AH195" s="110"/>
      <c r="AI195" s="130" t="s">
        <v>130</v>
      </c>
      <c r="AJ195" s="130"/>
      <c r="AK195" s="130"/>
      <c r="AL195" s="130"/>
      <c r="AM195" s="130"/>
      <c r="AN195" s="130"/>
      <c r="AO195" s="130"/>
      <c r="AP195" s="130"/>
      <c r="AQ195" s="130"/>
      <c r="AR195" s="130"/>
      <c r="AS195" s="130"/>
      <c r="AT195" s="130"/>
      <c r="AU195" s="130"/>
      <c r="AV195" s="130"/>
      <c r="AW195" s="109"/>
      <c r="AX195" s="109"/>
      <c r="AY195" s="109"/>
      <c r="AZ195" s="109"/>
      <c r="BA195" s="109"/>
      <c r="BB195" s="109"/>
      <c r="BC195" s="109"/>
      <c r="BD195" s="109"/>
      <c r="BE195" s="109"/>
      <c r="BF195" s="109"/>
      <c r="BG195" s="109"/>
      <c r="BH195" s="109"/>
      <c r="BI195" s="109"/>
      <c r="BJ195" s="109"/>
      <c r="BK195" s="109"/>
      <c r="BL195" s="109"/>
      <c r="BM195" s="109"/>
    </row>
    <row r="196" spans="1:65" ht="12" customHeight="1" x14ac:dyDescent="0.15">
      <c r="B196" s="110"/>
      <c r="C196" s="90" t="s">
        <v>149</v>
      </c>
      <c r="D196" s="185" t="s">
        <v>49</v>
      </c>
      <c r="E196" s="12">
        <f>IF(K193="","",K193)</f>
        <v>17</v>
      </c>
      <c r="F196" s="10" t="str">
        <f t="shared" si="35"/>
        <v>-</v>
      </c>
      <c r="G196" s="9">
        <f>IF(I193="","",I193)</f>
        <v>21</v>
      </c>
      <c r="H196" s="476" t="str">
        <f>IF(J193="","",J193)</f>
        <v>-</v>
      </c>
      <c r="I196" s="445"/>
      <c r="J196" s="446"/>
      <c r="K196" s="446"/>
      <c r="L196" s="447"/>
      <c r="M196" s="168">
        <v>18</v>
      </c>
      <c r="N196" s="10" t="str">
        <f t="shared" si="34"/>
        <v>-</v>
      </c>
      <c r="O196" s="170">
        <v>21</v>
      </c>
      <c r="P196" s="424"/>
      <c r="Q196" s="405"/>
      <c r="R196" s="406"/>
      <c r="S196" s="406"/>
      <c r="T196" s="407"/>
      <c r="U196" s="1"/>
      <c r="V196" s="44">
        <f>COUNTIF(E195:P197,"○")</f>
        <v>0</v>
      </c>
      <c r="W196" s="43">
        <f>COUNTIF(E195:P197,"×")</f>
        <v>2</v>
      </c>
      <c r="X196" s="197">
        <f>(IF((E195&gt;G195),1,0))+(IF((E196&gt;G196),1,0))+(IF((E197&gt;G197),1,0))+(IF((I195&gt;K195),1,0))+(IF((I196&gt;K196),1,0))+(IF((I197&gt;K197),1,0))+(IF((M195&gt;O195),1,0))+(IF((M196&gt;O196),1,0))+(IF((M197&gt;O197),1,0))</f>
        <v>0</v>
      </c>
      <c r="Y196" s="198">
        <f>(IF((E195&lt;G195),1,0))+(IF((E196&lt;G196),1,0))+(IF((E197&lt;G197),1,0))+(IF((I195&lt;K195),1,0))+(IF((I196&lt;K196),1,0))+(IF((I197&lt;K197),1,0))+(IF((M195&lt;O195),1,0))+(IF((M196&lt;O196),1,0))+(IF((M197&lt;O197),1,0))</f>
        <v>4</v>
      </c>
      <c r="Z196" s="199">
        <f>X196-Y196</f>
        <v>-4</v>
      </c>
      <c r="AA196" s="194">
        <f>SUM(E195:E197,I195:I197,M195:M197)</f>
        <v>68</v>
      </c>
      <c r="AB196" s="194">
        <f>SUM(G195:G197,K195:K197,O195:O197)</f>
        <v>84</v>
      </c>
      <c r="AC196" s="196">
        <f>AA196-AB196</f>
        <v>-16</v>
      </c>
      <c r="AD196" s="408">
        <f>(V196-W196)*1000+(Z196)*100+AC196</f>
        <v>-2416</v>
      </c>
      <c r="AE196" s="409"/>
      <c r="AF196" s="110"/>
      <c r="AG196" s="110"/>
      <c r="AH196" s="110"/>
      <c r="AI196" s="386" t="str">
        <f>C198</f>
        <v>猪川ももか</v>
      </c>
      <c r="AJ196" s="387"/>
      <c r="AK196" s="387"/>
      <c r="AL196" s="387"/>
      <c r="AM196" s="387"/>
      <c r="AN196" s="387"/>
      <c r="AO196" s="387"/>
      <c r="AP196" s="388" t="str">
        <f>D198</f>
        <v>土居中</v>
      </c>
      <c r="AQ196" s="387"/>
      <c r="AR196" s="387"/>
      <c r="AS196" s="387"/>
      <c r="AT196" s="387"/>
      <c r="AU196" s="387"/>
      <c r="AV196" s="389"/>
      <c r="AW196" s="109"/>
      <c r="AX196" s="109"/>
      <c r="AY196" s="109"/>
      <c r="AZ196" s="109"/>
      <c r="BA196" s="109"/>
      <c r="BB196" s="109"/>
      <c r="BC196" s="109"/>
      <c r="BD196" s="109"/>
      <c r="BE196" s="109"/>
      <c r="BF196" s="109"/>
      <c r="BG196" s="109"/>
      <c r="BH196" s="109"/>
      <c r="BI196" s="109"/>
      <c r="BJ196" s="109"/>
      <c r="BK196" s="109"/>
      <c r="BL196" s="109"/>
      <c r="BM196" s="109"/>
    </row>
    <row r="197" spans="1:65" ht="12" customHeight="1" x14ac:dyDescent="0.15">
      <c r="B197" s="110"/>
      <c r="C197" s="92"/>
      <c r="D197" s="271"/>
      <c r="E197" s="24" t="str">
        <f>IF(K194="","",K194)</f>
        <v/>
      </c>
      <c r="F197" s="10" t="str">
        <f t="shared" si="35"/>
        <v/>
      </c>
      <c r="G197" s="30" t="str">
        <f>IF(I194="","",I194)</f>
        <v/>
      </c>
      <c r="H197" s="477" t="str">
        <f>IF(J194="","",J194)</f>
        <v/>
      </c>
      <c r="I197" s="492"/>
      <c r="J197" s="493"/>
      <c r="K197" s="493"/>
      <c r="L197" s="494"/>
      <c r="M197" s="168"/>
      <c r="N197" s="10" t="str">
        <f t="shared" si="34"/>
        <v/>
      </c>
      <c r="O197" s="171"/>
      <c r="P197" s="425"/>
      <c r="Q197" s="180">
        <f>V196</f>
        <v>0</v>
      </c>
      <c r="R197" s="181" t="s">
        <v>10</v>
      </c>
      <c r="S197" s="181">
        <f>W196</f>
        <v>2</v>
      </c>
      <c r="T197" s="182" t="s">
        <v>7</v>
      </c>
      <c r="U197" s="1"/>
      <c r="V197" s="39"/>
      <c r="W197" s="38"/>
      <c r="X197" s="207"/>
      <c r="Y197" s="208"/>
      <c r="Z197" s="209"/>
      <c r="AA197" s="206"/>
      <c r="AB197" s="206"/>
      <c r="AC197" s="210"/>
      <c r="AD197" s="172"/>
      <c r="AE197" s="173"/>
      <c r="AF197" s="110"/>
      <c r="AG197" s="110"/>
      <c r="AH197" s="110"/>
      <c r="AI197" s="382" t="str">
        <f>C199</f>
        <v>池内一優</v>
      </c>
      <c r="AJ197" s="383"/>
      <c r="AK197" s="383"/>
      <c r="AL197" s="383"/>
      <c r="AM197" s="383"/>
      <c r="AN197" s="383"/>
      <c r="AO197" s="383"/>
      <c r="AP197" s="384" t="str">
        <f>D199</f>
        <v>土居中</v>
      </c>
      <c r="AQ197" s="383"/>
      <c r="AR197" s="383"/>
      <c r="AS197" s="383"/>
      <c r="AT197" s="383"/>
      <c r="AU197" s="383"/>
      <c r="AV197" s="385"/>
      <c r="AW197" s="109"/>
      <c r="AX197" s="109"/>
      <c r="AY197" s="109"/>
      <c r="AZ197" s="109"/>
      <c r="BA197" s="109"/>
      <c r="BB197" s="109"/>
      <c r="BC197" s="109"/>
      <c r="BD197" s="109"/>
      <c r="BE197" s="109"/>
      <c r="BF197" s="109"/>
      <c r="BG197" s="109"/>
      <c r="BH197" s="109"/>
      <c r="BI197" s="109"/>
      <c r="BJ197" s="109"/>
      <c r="BK197" s="109"/>
      <c r="BL197" s="109"/>
      <c r="BM197" s="109"/>
    </row>
    <row r="198" spans="1:65" ht="12" customHeight="1" x14ac:dyDescent="0.15">
      <c r="B198" s="110"/>
      <c r="C198" s="97" t="s">
        <v>150</v>
      </c>
      <c r="D198" s="270" t="s">
        <v>115</v>
      </c>
      <c r="E198" s="13">
        <f>IF(O192="","",O192)</f>
        <v>19</v>
      </c>
      <c r="F198" s="15" t="str">
        <f t="shared" si="35"/>
        <v>-</v>
      </c>
      <c r="G198" s="14">
        <f>IF(M192="","",M192)</f>
        <v>21</v>
      </c>
      <c r="H198" s="475" t="str">
        <f>IF(P192="","",IF(P192="○","×",IF(P192="×","○")))</f>
        <v>×</v>
      </c>
      <c r="I198" s="16">
        <f>IF(O195="","",O195)</f>
        <v>21</v>
      </c>
      <c r="J198" s="15" t="str">
        <f>IF(I198="","","-")</f>
        <v>-</v>
      </c>
      <c r="K198" s="14">
        <f>IF(M195="","",M195)</f>
        <v>18</v>
      </c>
      <c r="L198" s="475" t="str">
        <f>IF(P195="","",IF(P195="○","×",IF(P195="×","○")))</f>
        <v>○</v>
      </c>
      <c r="M198" s="442"/>
      <c r="N198" s="443"/>
      <c r="O198" s="443"/>
      <c r="P198" s="444"/>
      <c r="Q198" s="405">
        <f>RANK(AD199,AD193:AD199)</f>
        <v>2</v>
      </c>
      <c r="R198" s="406"/>
      <c r="S198" s="406"/>
      <c r="T198" s="407"/>
      <c r="U198" s="1"/>
      <c r="V198" s="54"/>
      <c r="W198" s="53"/>
      <c r="X198" s="310"/>
      <c r="Y198" s="311"/>
      <c r="Z198" s="195"/>
      <c r="AA198" s="203"/>
      <c r="AB198" s="203"/>
      <c r="AC198" s="204"/>
      <c r="AD198" s="172"/>
      <c r="AE198" s="173"/>
      <c r="AF198" s="110"/>
      <c r="AG198" s="110"/>
      <c r="AH198" s="110"/>
      <c r="AI198" s="110"/>
      <c r="AJ198" s="110"/>
      <c r="AK198" s="110"/>
      <c r="AL198" s="110"/>
      <c r="AM198" s="110"/>
      <c r="AN198" s="110"/>
      <c r="AO198" s="110"/>
      <c r="AP198" s="110"/>
      <c r="AQ198" s="110"/>
      <c r="AR198" s="110"/>
      <c r="AS198" s="110"/>
      <c r="AT198" s="110"/>
      <c r="AW198" s="109"/>
      <c r="AX198" s="109"/>
      <c r="AY198" s="109"/>
      <c r="AZ198" s="109"/>
      <c r="BA198" s="109"/>
      <c r="BB198" s="109"/>
      <c r="BC198" s="109"/>
      <c r="BD198" s="109"/>
      <c r="BE198" s="109"/>
      <c r="BF198" s="109"/>
      <c r="BG198" s="109"/>
      <c r="BH198" s="109"/>
      <c r="BI198" s="109"/>
      <c r="BJ198" s="109"/>
      <c r="BK198" s="109"/>
      <c r="BL198" s="109"/>
      <c r="BM198" s="109"/>
    </row>
    <row r="199" spans="1:65" ht="12" customHeight="1" x14ac:dyDescent="0.15">
      <c r="B199" s="110"/>
      <c r="C199" s="96" t="s">
        <v>151</v>
      </c>
      <c r="D199" s="185" t="s">
        <v>115</v>
      </c>
      <c r="E199" s="12">
        <f>IF(O193="","",O193)</f>
        <v>21</v>
      </c>
      <c r="F199" s="10" t="str">
        <f t="shared" si="35"/>
        <v>-</v>
      </c>
      <c r="G199" s="9">
        <f>IF(M193="","",M193)</f>
        <v>16</v>
      </c>
      <c r="H199" s="476" t="str">
        <f>IF(J196="","",J196)</f>
        <v/>
      </c>
      <c r="I199" s="11">
        <f>IF(O196="","",O196)</f>
        <v>21</v>
      </c>
      <c r="J199" s="10" t="str">
        <f>IF(I199="","","-")</f>
        <v>-</v>
      </c>
      <c r="K199" s="9">
        <f>IF(M196="","",M196)</f>
        <v>18</v>
      </c>
      <c r="L199" s="476" t="str">
        <f>IF(N196="","",N196)</f>
        <v>-</v>
      </c>
      <c r="M199" s="445"/>
      <c r="N199" s="446"/>
      <c r="O199" s="446"/>
      <c r="P199" s="447"/>
      <c r="Q199" s="405"/>
      <c r="R199" s="406"/>
      <c r="S199" s="406"/>
      <c r="T199" s="407"/>
      <c r="U199" s="1"/>
      <c r="V199" s="44">
        <f>COUNTIF(E198:P200,"○")</f>
        <v>1</v>
      </c>
      <c r="W199" s="43">
        <f>COUNTIF(E198:P200,"×")</f>
        <v>1</v>
      </c>
      <c r="X199" s="197">
        <f>(IF((E198&gt;G198),1,0))+(IF((E199&gt;G199),1,0))+(IF((E200&gt;G200),1,0))+(IF((I198&gt;K198),1,0))+(IF((I199&gt;K199),1,0))+(IF((I200&gt;K200),1,0))+(IF((M198&gt;O198),1,0))+(IF((M199&gt;O199),1,0))+(IF((M200&gt;O200),1,0))</f>
        <v>3</v>
      </c>
      <c r="Y199" s="198">
        <f>(IF((E198&lt;G198),1,0))+(IF((E199&lt;G199),1,0))+(IF((E200&lt;G200),1,0))+(IF((I198&lt;K198),1,0))+(IF((I199&lt;K199),1,0))+(IF((I200&lt;K200),1,0))+(IF((M198&lt;O198),1,0))+(IF((M199&lt;O199),1,0))+(IF((M200&lt;O200),1,0))</f>
        <v>2</v>
      </c>
      <c r="Z199" s="199">
        <f>X199-Y199</f>
        <v>1</v>
      </c>
      <c r="AA199" s="194">
        <f>SUM(E198:E200,I198:I200,M198:M200)</f>
        <v>101</v>
      </c>
      <c r="AB199" s="194">
        <f>SUM(G198:G200,K198:K200,O198:O200)</f>
        <v>94</v>
      </c>
      <c r="AC199" s="196">
        <f>AA199-AB199</f>
        <v>7</v>
      </c>
      <c r="AD199" s="408">
        <f>(V199-W199)*1000+(Z199)*100+AC199</f>
        <v>107</v>
      </c>
      <c r="AE199" s="409"/>
      <c r="AF199" s="110"/>
      <c r="AG199" s="110"/>
      <c r="AH199" s="110"/>
      <c r="AI199" s="110"/>
      <c r="AJ199" s="110"/>
      <c r="AK199" s="110"/>
      <c r="AL199" s="110"/>
      <c r="AW199" s="109"/>
      <c r="AX199" s="109"/>
      <c r="AY199" s="109"/>
      <c r="AZ199" s="109"/>
      <c r="BA199" s="109"/>
      <c r="BB199" s="109"/>
      <c r="BC199" s="109"/>
      <c r="BD199" s="109"/>
      <c r="BE199" s="109"/>
      <c r="BF199" s="109"/>
      <c r="BG199" s="109"/>
      <c r="BH199" s="109"/>
      <c r="BI199" s="109"/>
      <c r="BJ199" s="109"/>
      <c r="BK199" s="109"/>
      <c r="BL199" s="109"/>
      <c r="BM199" s="109"/>
    </row>
    <row r="200" spans="1:65" ht="12" customHeight="1" thickBot="1" x14ac:dyDescent="0.2">
      <c r="B200" s="110"/>
      <c r="C200" s="98"/>
      <c r="D200" s="187"/>
      <c r="E200" s="8">
        <f>IF(O194="","",O194)</f>
        <v>19</v>
      </c>
      <c r="F200" s="6" t="str">
        <f t="shared" si="35"/>
        <v>-</v>
      </c>
      <c r="G200" s="5">
        <f>IF(M194="","",M194)</f>
        <v>21</v>
      </c>
      <c r="H200" s="491" t="str">
        <f>IF(J197="","",J197)</f>
        <v/>
      </c>
      <c r="I200" s="7" t="str">
        <f>IF(O197="","",O197)</f>
        <v/>
      </c>
      <c r="J200" s="6" t="str">
        <f>IF(I200="","","-")</f>
        <v/>
      </c>
      <c r="K200" s="5" t="str">
        <f>IF(M197="","",M197)</f>
        <v/>
      </c>
      <c r="L200" s="491" t="str">
        <f>IF(N197="","",N197)</f>
        <v/>
      </c>
      <c r="M200" s="448"/>
      <c r="N200" s="449"/>
      <c r="O200" s="449"/>
      <c r="P200" s="450"/>
      <c r="Q200" s="4">
        <f>V199</f>
        <v>1</v>
      </c>
      <c r="R200" s="3" t="s">
        <v>10</v>
      </c>
      <c r="S200" s="3">
        <f>W199</f>
        <v>1</v>
      </c>
      <c r="T200" s="2" t="s">
        <v>7</v>
      </c>
      <c r="U200" s="1"/>
      <c r="V200" s="39"/>
      <c r="W200" s="38"/>
      <c r="X200" s="207"/>
      <c r="Y200" s="208"/>
      <c r="Z200" s="209"/>
      <c r="AA200" s="206"/>
      <c r="AB200" s="206"/>
      <c r="AC200" s="210"/>
      <c r="AD200" s="174"/>
      <c r="AE200" s="175"/>
      <c r="AF200" s="110"/>
      <c r="AG200" s="110"/>
      <c r="AH200" s="110"/>
      <c r="AI200" s="110"/>
      <c r="AW200" s="109"/>
      <c r="AX200" s="109"/>
      <c r="AY200" s="109"/>
      <c r="AZ200" s="109"/>
      <c r="BA200" s="109"/>
      <c r="BB200" s="109"/>
      <c r="BC200" s="109"/>
      <c r="BD200" s="109"/>
      <c r="BE200" s="109"/>
      <c r="BF200" s="109"/>
      <c r="BG200" s="109"/>
      <c r="BH200" s="109"/>
      <c r="BI200" s="109"/>
      <c r="BJ200" s="109"/>
      <c r="BK200" s="109"/>
      <c r="BL200" s="109"/>
      <c r="BM200" s="109"/>
    </row>
    <row r="201" spans="1:65" ht="12" customHeight="1" x14ac:dyDescent="0.2">
      <c r="B201" s="110"/>
      <c r="C201" s="115"/>
      <c r="D201" s="119"/>
      <c r="E201" s="119"/>
      <c r="F201" s="119"/>
      <c r="G201" s="119"/>
      <c r="H201" s="119"/>
      <c r="I201" s="118"/>
      <c r="J201" s="118"/>
      <c r="K201" s="118"/>
      <c r="L201" s="118"/>
      <c r="M201" s="118"/>
      <c r="N201" s="118"/>
      <c r="O201" s="118"/>
      <c r="P201" s="118"/>
      <c r="Q201" s="118"/>
      <c r="R201" s="118"/>
      <c r="S201" s="117"/>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c r="AR201" s="113"/>
      <c r="AS201" s="113"/>
      <c r="AT201" s="113"/>
      <c r="AU201" s="113"/>
      <c r="AV201" s="113"/>
      <c r="BH201" s="109"/>
      <c r="BI201" s="109"/>
      <c r="BJ201" s="109"/>
      <c r="BK201" s="109"/>
      <c r="BL201" s="109"/>
      <c r="BM201" s="109"/>
    </row>
    <row r="202" spans="1:65" ht="12" customHeight="1" x14ac:dyDescent="0.2">
      <c r="B202" s="110"/>
      <c r="C202" s="115"/>
      <c r="D202" s="119"/>
      <c r="E202" s="119"/>
      <c r="F202" s="119"/>
      <c r="G202" s="119"/>
      <c r="H202" s="119"/>
      <c r="I202" s="118"/>
      <c r="J202" s="118"/>
      <c r="K202" s="118"/>
      <c r="L202" s="118"/>
      <c r="M202" s="118"/>
      <c r="N202" s="118"/>
      <c r="O202" s="118"/>
      <c r="P202" s="118"/>
      <c r="Q202" s="118"/>
      <c r="R202" s="118"/>
      <c r="S202" s="117"/>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c r="AR202" s="113"/>
      <c r="AS202" s="113"/>
      <c r="AT202" s="113"/>
      <c r="AU202" s="113"/>
      <c r="AV202" s="113"/>
      <c r="BH202" s="109"/>
      <c r="BI202" s="109"/>
      <c r="BJ202" s="109"/>
      <c r="BK202" s="109"/>
      <c r="BL202" s="109"/>
      <c r="BM202" s="109"/>
    </row>
    <row r="203" spans="1:65" ht="12" customHeight="1" thickBot="1" x14ac:dyDescent="0.25">
      <c r="B203" s="110"/>
      <c r="C203" s="115"/>
      <c r="D203" s="119"/>
      <c r="E203" s="119"/>
      <c r="F203" s="119"/>
      <c r="G203" s="119"/>
      <c r="H203" s="119"/>
      <c r="I203" s="118"/>
      <c r="J203" s="118"/>
      <c r="K203" s="118"/>
      <c r="L203" s="118"/>
      <c r="M203" s="118"/>
      <c r="N203" s="118"/>
      <c r="O203" s="118"/>
      <c r="P203" s="118"/>
      <c r="Q203" s="118"/>
      <c r="R203" s="118"/>
      <c r="S203" s="117"/>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BH203" s="109"/>
      <c r="BI203" s="109"/>
      <c r="BJ203" s="109"/>
      <c r="BK203" s="109"/>
      <c r="BL203" s="109"/>
      <c r="BM203" s="109"/>
    </row>
    <row r="204" spans="1:65" ht="12" customHeight="1" x14ac:dyDescent="0.2">
      <c r="A204" s="151"/>
      <c r="B204" s="151"/>
      <c r="C204" s="152"/>
      <c r="D204" s="153"/>
      <c r="E204" s="153"/>
      <c r="F204" s="153"/>
      <c r="G204" s="153"/>
      <c r="H204" s="153"/>
      <c r="I204" s="154"/>
      <c r="J204" s="154"/>
      <c r="K204" s="154"/>
      <c r="L204" s="154"/>
      <c r="M204" s="154"/>
      <c r="N204" s="154"/>
      <c r="O204" s="154"/>
      <c r="P204" s="154"/>
      <c r="Q204" s="154"/>
      <c r="R204" s="154"/>
      <c r="S204" s="155"/>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156"/>
      <c r="AS204" s="156"/>
      <c r="AT204" s="156"/>
      <c r="AU204" s="156"/>
      <c r="AV204" s="156"/>
      <c r="AW204" s="151"/>
      <c r="BH204" s="109"/>
      <c r="BI204" s="109"/>
      <c r="BJ204" s="109"/>
      <c r="BK204" s="109"/>
      <c r="BL204" s="109"/>
      <c r="BM204" s="109"/>
    </row>
    <row r="205" spans="1:65" ht="30" x14ac:dyDescent="0.2">
      <c r="B205" s="110"/>
      <c r="C205" s="427" t="s">
        <v>143</v>
      </c>
      <c r="D205" s="427"/>
      <c r="E205" s="427"/>
      <c r="F205" s="427"/>
      <c r="G205" s="427"/>
      <c r="H205" s="427"/>
      <c r="I205" s="427"/>
      <c r="J205" s="427"/>
      <c r="K205" s="427"/>
      <c r="L205" s="427"/>
      <c r="M205" s="427"/>
      <c r="N205" s="427"/>
      <c r="O205" s="427"/>
      <c r="P205" s="427"/>
      <c r="Q205" s="427"/>
      <c r="R205" s="427"/>
      <c r="S205" s="427"/>
      <c r="T205" s="427"/>
      <c r="U205" s="427"/>
      <c r="V205" s="427"/>
      <c r="W205" s="427"/>
      <c r="X205" s="113"/>
      <c r="Y205" s="120" t="s">
        <v>59</v>
      </c>
      <c r="Z205" s="110"/>
      <c r="AA205" s="110"/>
      <c r="AB205" s="113"/>
      <c r="AC205" s="113"/>
      <c r="AD205" s="113"/>
      <c r="AE205" s="113"/>
      <c r="AF205" s="113"/>
      <c r="AG205" s="113"/>
      <c r="AH205" s="113"/>
      <c r="AI205" s="113"/>
      <c r="AJ205" s="113"/>
      <c r="AK205" s="113"/>
      <c r="AL205" s="113"/>
      <c r="AM205" s="113"/>
      <c r="AN205" s="113"/>
      <c r="AO205" s="113"/>
      <c r="AP205" s="113"/>
      <c r="AQ205" s="113"/>
      <c r="AR205" s="113"/>
      <c r="AS205" s="113"/>
      <c r="AT205" s="113"/>
      <c r="AU205" s="113"/>
      <c r="AV205" s="113"/>
      <c r="AW205" s="113"/>
      <c r="AX205" s="113"/>
      <c r="BH205" s="109"/>
      <c r="BI205" s="109"/>
      <c r="BJ205" s="109"/>
      <c r="BK205" s="109"/>
      <c r="BL205" s="109"/>
      <c r="BM205" s="109"/>
    </row>
    <row r="206" spans="1:65" ht="5.0999999999999996" customHeight="1" thickBot="1" x14ac:dyDescent="0.25">
      <c r="C206" s="115"/>
      <c r="D206" s="119"/>
      <c r="E206" s="119"/>
      <c r="F206" s="119"/>
      <c r="G206" s="119"/>
      <c r="H206" s="119"/>
      <c r="I206" s="118"/>
      <c r="J206" s="118"/>
      <c r="K206" s="118"/>
      <c r="L206" s="118"/>
      <c r="M206" s="118"/>
      <c r="N206" s="118"/>
      <c r="O206" s="118"/>
      <c r="P206" s="118"/>
      <c r="Q206" s="118"/>
      <c r="R206" s="118"/>
      <c r="S206" s="117"/>
      <c r="T206" s="117"/>
      <c r="U206" s="117"/>
      <c r="V206" s="117"/>
      <c r="W206" s="117"/>
      <c r="X206" s="116"/>
      <c r="Y206" s="115"/>
      <c r="Z206" s="115"/>
      <c r="AA206" s="115"/>
      <c r="AB206" s="115"/>
      <c r="AC206" s="115"/>
      <c r="AD206" s="115"/>
      <c r="AE206" s="115"/>
      <c r="AF206" s="115"/>
      <c r="AG206" s="115"/>
      <c r="BH206" s="109"/>
      <c r="BI206" s="109"/>
      <c r="BJ206" s="109"/>
      <c r="BK206" s="109"/>
      <c r="BL206" s="109"/>
      <c r="BM206" s="109"/>
    </row>
    <row r="207" spans="1:65" ht="10.95" customHeight="1" x14ac:dyDescent="0.2">
      <c r="B207" s="110"/>
      <c r="C207" s="487" t="s">
        <v>155</v>
      </c>
      <c r="D207" s="488"/>
      <c r="E207" s="432" t="str">
        <f>C209</f>
        <v>髙橋優空</v>
      </c>
      <c r="F207" s="433"/>
      <c r="G207" s="433"/>
      <c r="H207" s="434"/>
      <c r="I207" s="435" t="str">
        <f>C212</f>
        <v>近藤春音</v>
      </c>
      <c r="J207" s="433"/>
      <c r="K207" s="433"/>
      <c r="L207" s="434"/>
      <c r="M207" s="435" t="str">
        <f>C215</f>
        <v>石水玲珈</v>
      </c>
      <c r="N207" s="433"/>
      <c r="O207" s="433"/>
      <c r="P207" s="434"/>
      <c r="Q207" s="435" t="str">
        <f>C218</f>
        <v>安部璃桜</v>
      </c>
      <c r="R207" s="433"/>
      <c r="S207" s="433"/>
      <c r="T207" s="434"/>
      <c r="U207" s="435" t="str">
        <f>C221</f>
        <v>山中咲穂</v>
      </c>
      <c r="V207" s="433"/>
      <c r="W207" s="433"/>
      <c r="X207" s="433"/>
      <c r="Y207" s="435" t="str">
        <f>C224</f>
        <v>髙橋理夢</v>
      </c>
      <c r="Z207" s="433"/>
      <c r="AA207" s="433"/>
      <c r="AB207" s="484"/>
      <c r="AC207" s="374" t="s">
        <v>1</v>
      </c>
      <c r="AD207" s="375"/>
      <c r="AE207" s="375"/>
      <c r="AF207" s="376"/>
      <c r="AG207" s="88"/>
      <c r="AH207" s="377" t="s">
        <v>3</v>
      </c>
      <c r="AI207" s="378"/>
      <c r="AJ207" s="379" t="s">
        <v>4</v>
      </c>
      <c r="AK207" s="380"/>
      <c r="AL207" s="381"/>
      <c r="AM207" s="368" t="s">
        <v>5</v>
      </c>
      <c r="AN207" s="369"/>
      <c r="AO207" s="370"/>
      <c r="AP207" s="189"/>
      <c r="AQ207" s="189"/>
      <c r="AR207" s="121"/>
      <c r="AS207" s="121"/>
      <c r="AT207" s="121"/>
      <c r="AU207" s="113"/>
      <c r="AV207" s="113"/>
      <c r="BH207" s="109"/>
      <c r="BI207" s="109"/>
      <c r="BJ207" s="109"/>
      <c r="BK207" s="109"/>
      <c r="BL207" s="109"/>
      <c r="BM207" s="109"/>
    </row>
    <row r="208" spans="1:65" ht="10.95" customHeight="1" thickBot="1" x14ac:dyDescent="0.25">
      <c r="B208" s="110"/>
      <c r="C208" s="489"/>
      <c r="D208" s="490"/>
      <c r="E208" s="485" t="str">
        <f>C210</f>
        <v>石村文</v>
      </c>
      <c r="F208" s="414"/>
      <c r="G208" s="414"/>
      <c r="H208" s="415"/>
      <c r="I208" s="413" t="str">
        <f>C213</f>
        <v>加地遥</v>
      </c>
      <c r="J208" s="414"/>
      <c r="K208" s="414"/>
      <c r="L208" s="415"/>
      <c r="M208" s="413" t="str">
        <f>C216</f>
        <v>滝本美玲</v>
      </c>
      <c r="N208" s="414"/>
      <c r="O208" s="414"/>
      <c r="P208" s="415"/>
      <c r="Q208" s="413" t="str">
        <f>C219</f>
        <v>尾藤陽向</v>
      </c>
      <c r="R208" s="414"/>
      <c r="S208" s="414"/>
      <c r="T208" s="415"/>
      <c r="U208" s="413" t="str">
        <f>C222</f>
        <v>合田光伶</v>
      </c>
      <c r="V208" s="414"/>
      <c r="W208" s="414"/>
      <c r="X208" s="414"/>
      <c r="Y208" s="413" t="str">
        <f>C225</f>
        <v>石水明日香</v>
      </c>
      <c r="Z208" s="414"/>
      <c r="AA208" s="414"/>
      <c r="AB208" s="486"/>
      <c r="AC208" s="371" t="s">
        <v>2</v>
      </c>
      <c r="AD208" s="372"/>
      <c r="AE208" s="372"/>
      <c r="AF208" s="373"/>
      <c r="AG208" s="88"/>
      <c r="AH208" s="307" t="s">
        <v>6</v>
      </c>
      <c r="AI208" s="308" t="s">
        <v>7</v>
      </c>
      <c r="AJ208" s="307" t="s">
        <v>19</v>
      </c>
      <c r="AK208" s="308" t="s">
        <v>8</v>
      </c>
      <c r="AL208" s="309" t="s">
        <v>9</v>
      </c>
      <c r="AM208" s="308" t="s">
        <v>19</v>
      </c>
      <c r="AN208" s="308" t="s">
        <v>8</v>
      </c>
      <c r="AO208" s="309" t="s">
        <v>9</v>
      </c>
      <c r="AP208" s="189"/>
      <c r="AQ208" s="189"/>
      <c r="AR208" s="121"/>
      <c r="AS208" s="121"/>
      <c r="AT208" s="121"/>
      <c r="AU208" s="113"/>
      <c r="AV208" s="113"/>
      <c r="BH208" s="109"/>
      <c r="BI208" s="109"/>
      <c r="BJ208" s="109"/>
      <c r="BK208" s="109"/>
      <c r="BL208" s="109"/>
      <c r="BM208" s="109"/>
    </row>
    <row r="209" spans="2:65" ht="10.95" customHeight="1" x14ac:dyDescent="0.2">
      <c r="B209" s="110"/>
      <c r="C209" s="90" t="s">
        <v>134</v>
      </c>
      <c r="D209" s="91" t="s">
        <v>97</v>
      </c>
      <c r="E209" s="479"/>
      <c r="F209" s="480"/>
      <c r="G209" s="480"/>
      <c r="H209" s="481"/>
      <c r="I209" s="21">
        <v>16</v>
      </c>
      <c r="J209" s="45" t="str">
        <f>IF(I209="","","-")</f>
        <v>-</v>
      </c>
      <c r="K209" s="51">
        <v>14</v>
      </c>
      <c r="L209" s="390" t="str">
        <f>IF(I209&lt;&gt;"",IF(I209&gt;K209,IF(I210&gt;K210,"○",IF(I211&gt;K211,"○","×")),IF(I210&gt;K210,IF(I211&gt;K211,"○","×"),"×")),"")</f>
        <v>×</v>
      </c>
      <c r="M209" s="21">
        <v>13</v>
      </c>
      <c r="N209" s="61" t="str">
        <f t="shared" ref="N209:N214" si="36">IF(M209="","","-")</f>
        <v>-</v>
      </c>
      <c r="O209" s="60">
        <v>15</v>
      </c>
      <c r="P209" s="390" t="str">
        <f>IF(M209&lt;&gt;"",IF(M209&gt;O209,IF(M210&gt;O210,"○",IF(M211&gt;O211,"○","×")),IF(M210&gt;O210,IF(M211&gt;O211,"○","×"),"×")),"")</f>
        <v>×</v>
      </c>
      <c r="Q209" s="21">
        <v>12</v>
      </c>
      <c r="R209" s="61" t="str">
        <f t="shared" ref="R209:R217" si="37">IF(Q209="","","-")</f>
        <v>-</v>
      </c>
      <c r="S209" s="60">
        <v>15</v>
      </c>
      <c r="T209" s="390" t="str">
        <f>IF(Q209&lt;&gt;"",IF(Q209&gt;S209,IF(Q210&gt;S210,"○",IF(Q211&gt;S211,"○","×")),IF(Q210&gt;S210,IF(Q211&gt;S211,"○","×"),"×")),"")</f>
        <v>×</v>
      </c>
      <c r="U209" s="21">
        <v>3</v>
      </c>
      <c r="V209" s="61" t="str">
        <f t="shared" ref="V209:V220" si="38">IF(U209="","","-")</f>
        <v>-</v>
      </c>
      <c r="W209" s="60">
        <v>15</v>
      </c>
      <c r="X209" s="391" t="str">
        <f>IF(U209&lt;&gt;"",IF(U209&gt;W209,IF(U210&gt;W210,"○",IF(U211&gt;W211,"○","×")),IF(U210&gt;W210,IF(U211&gt;W211,"○","×"),"×")),"")</f>
        <v>×</v>
      </c>
      <c r="Y209" s="21">
        <v>15</v>
      </c>
      <c r="Z209" s="61" t="str">
        <f t="shared" ref="Z209:Z223" si="39">IF(Y209="","","-")</f>
        <v>-</v>
      </c>
      <c r="AA209" s="60">
        <v>5</v>
      </c>
      <c r="AB209" s="391" t="str">
        <f>IF(Y209&lt;&gt;"",IF(Y209&gt;AA209,IF(Y210&gt;AA210,"○",IF(Y211&gt;AA211,"○","×")),IF(Y210&gt;AA210,IF(Y211&gt;AA211,"○","×"),"×")),"")</f>
        <v>○</v>
      </c>
      <c r="AC209" s="392">
        <f>RANK(AP210,AP210:AP225)</f>
        <v>5</v>
      </c>
      <c r="AD209" s="393"/>
      <c r="AE209" s="393"/>
      <c r="AF209" s="394"/>
      <c r="AG209" s="88"/>
      <c r="AH209" s="193"/>
      <c r="AI209" s="194"/>
      <c r="AJ209" s="211"/>
      <c r="AK209" s="212"/>
      <c r="AL209" s="196"/>
      <c r="AM209" s="194"/>
      <c r="AN209" s="194"/>
      <c r="AO209" s="196"/>
      <c r="AP209" s="189"/>
      <c r="AQ209" s="189"/>
      <c r="AR209" s="121"/>
      <c r="AS209" s="121"/>
      <c r="AT209" s="121"/>
      <c r="AU209" s="113"/>
      <c r="AV209" s="113"/>
      <c r="BH209" s="109"/>
      <c r="BI209" s="109"/>
      <c r="BJ209" s="109"/>
      <c r="BK209" s="109"/>
      <c r="BL209" s="109"/>
      <c r="BM209" s="109"/>
    </row>
    <row r="210" spans="2:65" ht="10.95" customHeight="1" x14ac:dyDescent="0.15">
      <c r="B210" s="110"/>
      <c r="C210" s="312" t="s">
        <v>168</v>
      </c>
      <c r="D210" s="91" t="s">
        <v>97</v>
      </c>
      <c r="E210" s="482"/>
      <c r="F210" s="400"/>
      <c r="G210" s="400"/>
      <c r="H210" s="401"/>
      <c r="I210" s="21">
        <v>9</v>
      </c>
      <c r="J210" s="45" t="str">
        <f>IF(I210="","","-")</f>
        <v>-</v>
      </c>
      <c r="K210" s="59">
        <v>15</v>
      </c>
      <c r="L210" s="365"/>
      <c r="M210" s="21">
        <v>12</v>
      </c>
      <c r="N210" s="45" t="str">
        <f t="shared" si="36"/>
        <v>-</v>
      </c>
      <c r="O210" s="51">
        <v>15</v>
      </c>
      <c r="P210" s="365"/>
      <c r="Q210" s="21">
        <v>11</v>
      </c>
      <c r="R210" s="45" t="str">
        <f t="shared" si="37"/>
        <v>-</v>
      </c>
      <c r="S210" s="51">
        <v>15</v>
      </c>
      <c r="T210" s="365"/>
      <c r="U210" s="21">
        <v>12</v>
      </c>
      <c r="V210" s="45" t="str">
        <f t="shared" si="38"/>
        <v>-</v>
      </c>
      <c r="W210" s="51">
        <v>15</v>
      </c>
      <c r="X210" s="354"/>
      <c r="Y210" s="21">
        <v>15</v>
      </c>
      <c r="Z210" s="45" t="str">
        <f t="shared" si="39"/>
        <v>-</v>
      </c>
      <c r="AA210" s="51">
        <v>7</v>
      </c>
      <c r="AB210" s="354"/>
      <c r="AC210" s="358"/>
      <c r="AD210" s="359"/>
      <c r="AE210" s="359"/>
      <c r="AF210" s="360"/>
      <c r="AG210" s="218"/>
      <c r="AH210" s="193">
        <f>COUNTIF(E209:AB211,"○")</f>
        <v>1</v>
      </c>
      <c r="AI210" s="194">
        <f>COUNTIF(E209:AB211,"×")</f>
        <v>4</v>
      </c>
      <c r="AJ210" s="211">
        <f>(IF((E209&gt;G209),1,0))+(IF((E210&gt;G210),1,0))+(IF((E211&gt;G211),1,0))+(IF((I209&gt;K209),1,0))+(IF((I210&gt;K210),1,0))+(IF((I211&gt;K211),1,0))+(IF((M209&gt;O209),1,0))+(IF((M210&gt;O210),1,0))+(IF((M211&gt;O211),1,0))+(IF((Q209&gt;S209),1,0))+(IF((Q210&gt;S210),1,0))+(IF((Q211&gt;S211),1,0))+(IF((U209&gt;W209),1,0))+(IF((U210&gt;W210),1,0))+(IF((U211&gt;W211),1,0))+(IF((Y209&gt;AA209),1,0))+(IF((Y210&gt;AA210),1,0))+(IF((Y211&gt;AA211),1,0))</f>
        <v>3</v>
      </c>
      <c r="AK210" s="212">
        <f>(IF((E209&lt;G209),1,0))+(IF((E210&lt;G210),1,0))+(IF((E211&lt;G211),1,0))+(IF((I209&lt;K209),1,0))+(IF((I210&lt;K210),1,0))+(IF((I211&lt;K211),1,0))+(IF((M209&lt;O209),1,0))+(IF((M210&lt;O210),1,0))+(IF((M211&lt;O211),1,0))+(IF((Q209&lt;S209),1,0))+(IF((Q210&lt;S210),1,0))+(IF((Q211&lt;S211),1,0))+(IF((U209&lt;W209),1,0))+(IF((U210&lt;W210),1,0))+(IF((U211&lt;W211),1,0))+(IF((Y209&lt;AA209),1,0))+(IF((Y210&lt;AA210),1,0))+(IF((Y211&lt;AA211),1,0))</f>
        <v>8</v>
      </c>
      <c r="AL210" s="213">
        <f>AJ210-AK210</f>
        <v>-5</v>
      </c>
      <c r="AM210" s="194">
        <f>SUM(E209:E211,I209:I211,M209:M211,Q209:Q211,U209:U211,Y209:Y211)</f>
        <v>122</v>
      </c>
      <c r="AN210" s="194">
        <f>SUM(G209:G211,K209:K211,O209:O211,S209:S211,W209:W211,AA209:AA211)</f>
        <v>146</v>
      </c>
      <c r="AO210" s="196">
        <f>AM210-AN210</f>
        <v>-24</v>
      </c>
      <c r="AP210" s="352">
        <f>(AH210-AI210)*1000+(AL210)*100+AO210</f>
        <v>-3524</v>
      </c>
      <c r="AQ210" s="353"/>
      <c r="AR210" s="121"/>
      <c r="AS210" s="121"/>
      <c r="AT210" s="121"/>
      <c r="AU210" s="113"/>
      <c r="AV210" s="113"/>
      <c r="BH210" s="109"/>
      <c r="BI210" s="109"/>
      <c r="BJ210" s="109"/>
      <c r="BK210" s="109"/>
      <c r="BL210" s="109"/>
      <c r="BM210" s="109"/>
    </row>
    <row r="211" spans="2:65" ht="10.95" customHeight="1" x14ac:dyDescent="0.15">
      <c r="B211" s="110"/>
      <c r="C211" s="92"/>
      <c r="D211" s="188"/>
      <c r="E211" s="483"/>
      <c r="F211" s="403"/>
      <c r="G211" s="403"/>
      <c r="H211" s="404"/>
      <c r="I211" s="27">
        <v>4</v>
      </c>
      <c r="J211" s="45" t="str">
        <f>IF(I211="","","-")</f>
        <v>-</v>
      </c>
      <c r="K211" s="55">
        <v>15</v>
      </c>
      <c r="L211" s="366"/>
      <c r="M211" s="27"/>
      <c r="N211" s="56" t="str">
        <f t="shared" si="36"/>
        <v/>
      </c>
      <c r="O211" s="55"/>
      <c r="P211" s="365"/>
      <c r="Q211" s="21"/>
      <c r="R211" s="45" t="str">
        <f t="shared" si="37"/>
        <v/>
      </c>
      <c r="S211" s="51"/>
      <c r="T211" s="365"/>
      <c r="U211" s="21"/>
      <c r="V211" s="45" t="str">
        <f t="shared" si="38"/>
        <v/>
      </c>
      <c r="W211" s="51"/>
      <c r="X211" s="354"/>
      <c r="Y211" s="21"/>
      <c r="Z211" s="45" t="str">
        <f t="shared" si="39"/>
        <v/>
      </c>
      <c r="AA211" s="51"/>
      <c r="AB211" s="354"/>
      <c r="AC211" s="19">
        <f>AH210</f>
        <v>1</v>
      </c>
      <c r="AD211" s="18" t="s">
        <v>10</v>
      </c>
      <c r="AE211" s="18">
        <f>AI210</f>
        <v>4</v>
      </c>
      <c r="AF211" s="17" t="s">
        <v>7</v>
      </c>
      <c r="AG211" s="88"/>
      <c r="AH211" s="193"/>
      <c r="AI211" s="194"/>
      <c r="AJ211" s="211"/>
      <c r="AK211" s="212"/>
      <c r="AL211" s="196"/>
      <c r="AM211" s="194"/>
      <c r="AN211" s="194"/>
      <c r="AO211" s="196"/>
      <c r="AP211" s="183"/>
      <c r="AQ211" s="184"/>
      <c r="AR211" s="121"/>
      <c r="AS211" s="121"/>
      <c r="AT211" s="121"/>
      <c r="AU211" s="113"/>
      <c r="AV211" s="113"/>
      <c r="BH211" s="109"/>
      <c r="BI211" s="109"/>
      <c r="BJ211" s="109"/>
      <c r="BK211" s="109"/>
      <c r="BL211" s="109"/>
      <c r="BM211" s="109"/>
    </row>
    <row r="212" spans="2:65" ht="10.95" customHeight="1" x14ac:dyDescent="0.15">
      <c r="B212" s="110"/>
      <c r="C212" s="96" t="s">
        <v>169</v>
      </c>
      <c r="D212" s="91" t="s">
        <v>115</v>
      </c>
      <c r="E212" s="47">
        <f>IF(K209="","",K209)</f>
        <v>14</v>
      </c>
      <c r="F212" s="45" t="str">
        <f t="shared" ref="F212:F226" si="40">IF(E212="","","-")</f>
        <v>-</v>
      </c>
      <c r="G212" s="300">
        <f>IF(I209="","",I209)</f>
        <v>16</v>
      </c>
      <c r="H212" s="470" t="str">
        <f>IF(L209="","",IF(L209="○","×",IF(L209="×","○")))</f>
        <v>○</v>
      </c>
      <c r="I212" s="396"/>
      <c r="J212" s="397"/>
      <c r="K212" s="397"/>
      <c r="L212" s="398"/>
      <c r="M212" s="21">
        <v>10</v>
      </c>
      <c r="N212" s="45" t="str">
        <f t="shared" si="36"/>
        <v>-</v>
      </c>
      <c r="O212" s="51">
        <v>15</v>
      </c>
      <c r="P212" s="364" t="str">
        <f>IF(M212&lt;&gt;"",IF(M212&gt;O212,IF(M213&gt;O213,"○",IF(M214&gt;O214,"○","×")),IF(M213&gt;O213,IF(M214&gt;O214,"○","×"),"×")),"")</f>
        <v>×</v>
      </c>
      <c r="Q212" s="23">
        <v>11</v>
      </c>
      <c r="R212" s="48" t="str">
        <f t="shared" si="37"/>
        <v>-</v>
      </c>
      <c r="S212" s="52">
        <v>15</v>
      </c>
      <c r="T212" s="364" t="str">
        <f>IF(Q212&lt;&gt;"",IF(Q212&gt;S212,IF(Q213&gt;S213,"○",IF(Q214&gt;S214,"○","×")),IF(Q213&gt;S213,IF(Q214&gt;S214,"○","×"),"×")),"")</f>
        <v>×</v>
      </c>
      <c r="U212" s="23">
        <v>11</v>
      </c>
      <c r="V212" s="48" t="str">
        <f t="shared" si="38"/>
        <v>-</v>
      </c>
      <c r="W212" s="52">
        <v>15</v>
      </c>
      <c r="X212" s="367" t="str">
        <f>IF(U212&lt;&gt;"",IF(U212&gt;W212,IF(U213&gt;W213,"○",IF(U214&gt;W214,"○","×")),IF(U213&gt;W213,IF(U214&gt;W214,"○","×"),"×")),"")</f>
        <v>×</v>
      </c>
      <c r="Y212" s="23">
        <v>15</v>
      </c>
      <c r="Z212" s="48" t="str">
        <f t="shared" si="39"/>
        <v>-</v>
      </c>
      <c r="AA212" s="52">
        <v>2</v>
      </c>
      <c r="AB212" s="367" t="str">
        <f>IF(Y212&lt;&gt;"",IF(Y212&gt;AA212,IF(Y213&gt;AA213,"○",IF(Y214&gt;AA214,"○","×")),IF(Y213&gt;AA213,IF(Y214&gt;AA214,"○","×"),"×")),"")</f>
        <v>○</v>
      </c>
      <c r="AC212" s="355">
        <f>RANK(AP213,AP210:AP225)</f>
        <v>4</v>
      </c>
      <c r="AD212" s="356"/>
      <c r="AE212" s="356"/>
      <c r="AF212" s="357"/>
      <c r="AG212" s="88"/>
      <c r="AH212" s="202"/>
      <c r="AI212" s="203"/>
      <c r="AJ212" s="214"/>
      <c r="AK212" s="215"/>
      <c r="AL212" s="204"/>
      <c r="AM212" s="203"/>
      <c r="AN212" s="203"/>
      <c r="AO212" s="204"/>
      <c r="AP212" s="183"/>
      <c r="AQ212" s="184"/>
      <c r="AR212" s="110"/>
      <c r="AS212" s="110"/>
      <c r="AT212" s="110"/>
      <c r="AU212" s="110"/>
      <c r="AV212" s="110"/>
      <c r="AW212" s="109"/>
      <c r="AX212" s="109"/>
      <c r="AY212" s="109"/>
      <c r="AZ212" s="109"/>
      <c r="BA212" s="109"/>
      <c r="BB212" s="109"/>
      <c r="BC212" s="109"/>
      <c r="BD212" s="109"/>
      <c r="BE212" s="109"/>
      <c r="BF212" s="109"/>
      <c r="BG212" s="109"/>
      <c r="BH212" s="109"/>
      <c r="BI212" s="109"/>
      <c r="BJ212" s="109"/>
      <c r="BK212" s="109"/>
      <c r="BL212" s="109"/>
      <c r="BM212" s="109"/>
    </row>
    <row r="213" spans="2:65" ht="10.95" customHeight="1" x14ac:dyDescent="0.15">
      <c r="B213" s="110"/>
      <c r="C213" s="96" t="s">
        <v>170</v>
      </c>
      <c r="D213" s="91" t="s">
        <v>115</v>
      </c>
      <c r="E213" s="47">
        <f>IF(K210="","",K210)</f>
        <v>15</v>
      </c>
      <c r="F213" s="45" t="str">
        <f t="shared" si="40"/>
        <v>-</v>
      </c>
      <c r="G213" s="300">
        <f>IF(I210="","",I210)</f>
        <v>9</v>
      </c>
      <c r="H213" s="471" t="str">
        <f>IF(J210="","",J210)</f>
        <v>-</v>
      </c>
      <c r="I213" s="399"/>
      <c r="J213" s="400"/>
      <c r="K213" s="400"/>
      <c r="L213" s="401"/>
      <c r="M213" s="21">
        <v>11</v>
      </c>
      <c r="N213" s="45" t="str">
        <f t="shared" si="36"/>
        <v>-</v>
      </c>
      <c r="O213" s="51">
        <v>15</v>
      </c>
      <c r="P213" s="365"/>
      <c r="Q213" s="21">
        <v>14</v>
      </c>
      <c r="R213" s="45" t="str">
        <f t="shared" si="37"/>
        <v>-</v>
      </c>
      <c r="S213" s="51">
        <v>16</v>
      </c>
      <c r="T213" s="365"/>
      <c r="U213" s="21">
        <v>6</v>
      </c>
      <c r="V213" s="45" t="str">
        <f t="shared" si="38"/>
        <v>-</v>
      </c>
      <c r="W213" s="51">
        <v>15</v>
      </c>
      <c r="X213" s="354"/>
      <c r="Y213" s="21">
        <v>15</v>
      </c>
      <c r="Z213" s="45" t="str">
        <f t="shared" si="39"/>
        <v>-</v>
      </c>
      <c r="AA213" s="51">
        <v>5</v>
      </c>
      <c r="AB213" s="354"/>
      <c r="AC213" s="358"/>
      <c r="AD213" s="359"/>
      <c r="AE213" s="359"/>
      <c r="AF213" s="360"/>
      <c r="AG213" s="218"/>
      <c r="AH213" s="193">
        <f>COUNTIF(E212:AB214,"○")</f>
        <v>2</v>
      </c>
      <c r="AI213" s="194">
        <f>COUNTIF(E212:AB214,"×")</f>
        <v>3</v>
      </c>
      <c r="AJ213" s="211">
        <f>(IF((E212&gt;G212),1,0))+(IF((E213&gt;G213),1,0))+(IF((E214&gt;G214),1,0))+(IF((I212&gt;K212),1,0))+(IF((I213&gt;K213),1,0))+(IF((I214&gt;K214),1,0))+(IF((M212&gt;O212),1,0))+(IF((M213&gt;O213),1,0))+(IF((M214&gt;O214),1,0))+(IF((Q212&gt;S212),1,0))+(IF((Q213&gt;S213),1,0))+(IF((Q214&gt;S214),1,0))+(IF((U212&gt;W212),1,0))+(IF((U213&gt;W213),1,0))+(IF((U214&gt;W214),1,0))+(IF((Y212&gt;AA212),1,0))+(IF((Y213&gt;AA213),1,0))+(IF((Y214&gt;AA214),1,0))</f>
        <v>4</v>
      </c>
      <c r="AK213" s="212">
        <f>(IF((E212&lt;G212),1,0))+(IF((E213&lt;G213),1,0))+(IF((E214&lt;G214),1,0))+(IF((I212&lt;K212),1,0))+(IF((I213&lt;K213),1,0))+(IF((I214&lt;K214),1,0))+(IF((M212&lt;O212),1,0))+(IF((M213&lt;O213),1,0))+(IF((M214&lt;O214),1,0))+(IF((Q212&lt;S212),1,0))+(IF((Q213&lt;S213),1,0))+(IF((Q214&lt;S214),1,0))+(IF((U212&lt;W212),1,0))+(IF((U213&lt;W213),1,0))+(IF((U214&lt;W214),1,0))+(IF((Y212&lt;AA212),1,0))+(IF((Y213&lt;AA213),1,0))+(IF((Y214&lt;AA214),1,0))</f>
        <v>7</v>
      </c>
      <c r="AL213" s="213">
        <f>AJ213-AK213</f>
        <v>-3</v>
      </c>
      <c r="AM213" s="194">
        <f>SUM(E212:E214,I212:I214,M212:M214,Q212:Q214,U212:U214,Y212:Y214)</f>
        <v>137</v>
      </c>
      <c r="AN213" s="194">
        <f>SUM(G212:G214,K212:K214,O212:O214,S212:S214,W212:W214,AA212:AA214)</f>
        <v>127</v>
      </c>
      <c r="AO213" s="196">
        <f>AM213-AN213</f>
        <v>10</v>
      </c>
      <c r="AP213" s="352">
        <f>(AH213-AI213)*1000+(AL213)*100+AO213</f>
        <v>-1290</v>
      </c>
      <c r="AQ213" s="353"/>
      <c r="AR213" s="110"/>
      <c r="AS213" s="110"/>
      <c r="AT213" s="110"/>
      <c r="AU213" s="110"/>
      <c r="AV213" s="110"/>
      <c r="AW213" s="109"/>
      <c r="AX213" s="109"/>
      <c r="AY213" s="109"/>
      <c r="AZ213" s="109"/>
      <c r="BA213" s="109"/>
      <c r="BB213" s="109"/>
      <c r="BC213" s="109"/>
      <c r="BD213" s="109"/>
      <c r="BE213" s="109"/>
      <c r="BF213" s="109"/>
      <c r="BG213" s="109"/>
      <c r="BH213" s="109"/>
      <c r="BI213" s="109"/>
      <c r="BJ213" s="109"/>
      <c r="BK213" s="109"/>
      <c r="BL213" s="109"/>
      <c r="BM213" s="109"/>
    </row>
    <row r="214" spans="2:65" ht="10.95" customHeight="1" x14ac:dyDescent="0.15">
      <c r="B214" s="110"/>
      <c r="C214" s="92"/>
      <c r="D214" s="93"/>
      <c r="E214" s="58">
        <f>IF(K211="","",K211)</f>
        <v>15</v>
      </c>
      <c r="F214" s="45" t="str">
        <f t="shared" si="40"/>
        <v>-</v>
      </c>
      <c r="G214" s="57">
        <f>IF(I211="","",I211)</f>
        <v>4</v>
      </c>
      <c r="H214" s="478" t="str">
        <f>IF(J211="","",J211)</f>
        <v>-</v>
      </c>
      <c r="I214" s="402"/>
      <c r="J214" s="403"/>
      <c r="K214" s="403"/>
      <c r="L214" s="404"/>
      <c r="M214" s="27"/>
      <c r="N214" s="45" t="str">
        <f t="shared" si="36"/>
        <v/>
      </c>
      <c r="O214" s="55"/>
      <c r="P214" s="366"/>
      <c r="Q214" s="27"/>
      <c r="R214" s="56" t="str">
        <f t="shared" si="37"/>
        <v/>
      </c>
      <c r="S214" s="55"/>
      <c r="T214" s="366"/>
      <c r="U214" s="27"/>
      <c r="V214" s="56" t="str">
        <f t="shared" si="38"/>
        <v/>
      </c>
      <c r="W214" s="55"/>
      <c r="X214" s="354"/>
      <c r="Y214" s="27"/>
      <c r="Z214" s="56" t="str">
        <f t="shared" si="39"/>
        <v/>
      </c>
      <c r="AA214" s="55"/>
      <c r="AB214" s="354"/>
      <c r="AC214" s="19">
        <f>AH213</f>
        <v>2</v>
      </c>
      <c r="AD214" s="18" t="s">
        <v>10</v>
      </c>
      <c r="AE214" s="18">
        <f>AI213</f>
        <v>3</v>
      </c>
      <c r="AF214" s="17" t="s">
        <v>7</v>
      </c>
      <c r="AG214" s="88"/>
      <c r="AH214" s="205"/>
      <c r="AI214" s="206"/>
      <c r="AJ214" s="216"/>
      <c r="AK214" s="217"/>
      <c r="AL214" s="210"/>
      <c r="AM214" s="206"/>
      <c r="AN214" s="206"/>
      <c r="AO214" s="210"/>
      <c r="AP214" s="183"/>
      <c r="AQ214" s="184"/>
      <c r="AR214" s="110"/>
      <c r="AS214" s="110"/>
      <c r="AT214" s="110"/>
      <c r="AU214" s="110"/>
      <c r="AV214" s="110"/>
      <c r="AW214" s="109"/>
      <c r="AX214" s="109"/>
      <c r="AY214" s="109"/>
      <c r="AZ214" s="109"/>
      <c r="BA214" s="109"/>
      <c r="BB214" s="109"/>
      <c r="BC214" s="109"/>
      <c r="BD214" s="109"/>
      <c r="BE214" s="109"/>
      <c r="BF214" s="109"/>
      <c r="BG214" s="109"/>
      <c r="BH214" s="109"/>
      <c r="BI214" s="109"/>
      <c r="BJ214" s="109"/>
      <c r="BK214" s="109"/>
      <c r="BL214" s="109"/>
      <c r="BM214" s="109"/>
    </row>
    <row r="215" spans="2:65" ht="10.95" customHeight="1" x14ac:dyDescent="0.15">
      <c r="B215" s="110"/>
      <c r="C215" s="90" t="s">
        <v>171</v>
      </c>
      <c r="D215" s="291" t="s">
        <v>115</v>
      </c>
      <c r="E215" s="47">
        <f>IF(O209="","",O209)</f>
        <v>15</v>
      </c>
      <c r="F215" s="48" t="str">
        <f t="shared" si="40"/>
        <v>-</v>
      </c>
      <c r="G215" s="300">
        <f>IF(M209="","",M209)</f>
        <v>13</v>
      </c>
      <c r="H215" s="470" t="str">
        <f>IF(P209="","",IF(P209="○","×",IF(P209="×","○")))</f>
        <v>○</v>
      </c>
      <c r="I215" s="46">
        <f>IF(O212="","",O212)</f>
        <v>15</v>
      </c>
      <c r="J215" s="45" t="str">
        <f t="shared" ref="J215:J226" si="41">IF(I215="","","-")</f>
        <v>-</v>
      </c>
      <c r="K215" s="300">
        <f>IF(M212="","",M212)</f>
        <v>10</v>
      </c>
      <c r="L215" s="470" t="str">
        <f>IF(P212="","",IF(P212="○","×",IF(P212="×","○")))</f>
        <v>○</v>
      </c>
      <c r="M215" s="396"/>
      <c r="N215" s="397"/>
      <c r="O215" s="397"/>
      <c r="P215" s="398"/>
      <c r="Q215" s="21">
        <v>15</v>
      </c>
      <c r="R215" s="45" t="str">
        <f t="shared" si="37"/>
        <v>-</v>
      </c>
      <c r="S215" s="51">
        <v>9</v>
      </c>
      <c r="T215" s="365" t="str">
        <f>IF(Q215&lt;&gt;"",IF(Q215&gt;S215,IF(Q216&gt;S216,"○",IF(Q217&gt;S217,"○","×")),IF(Q216&gt;S216,IF(Q217&gt;S217,"○","×"),"×")),"")</f>
        <v>○</v>
      </c>
      <c r="U215" s="21">
        <v>15</v>
      </c>
      <c r="V215" s="45" t="str">
        <f t="shared" si="38"/>
        <v>-</v>
      </c>
      <c r="W215" s="51">
        <v>5</v>
      </c>
      <c r="X215" s="367" t="str">
        <f>IF(U215&lt;&gt;"",IF(U215&gt;W215,IF(U216&gt;W216,"○",IF(U217&gt;W217,"○","×")),IF(U216&gt;W216,IF(U217&gt;W217,"○","×"),"×")),"")</f>
        <v>○</v>
      </c>
      <c r="Y215" s="21">
        <v>15</v>
      </c>
      <c r="Z215" s="45" t="str">
        <f t="shared" si="39"/>
        <v>-</v>
      </c>
      <c r="AA215" s="51">
        <v>12</v>
      </c>
      <c r="AB215" s="367" t="str">
        <f>IF(Y215&lt;&gt;"",IF(Y215&gt;AA215,IF(Y216&gt;AA216,"○",IF(Y217&gt;AA217,"○","×")),IF(Y216&gt;AA216,IF(Y217&gt;AA217,"○","×"),"×")),"")</f>
        <v>○</v>
      </c>
      <c r="AC215" s="355">
        <f>RANK(AP216,AP210:AP225)</f>
        <v>1</v>
      </c>
      <c r="AD215" s="356"/>
      <c r="AE215" s="356"/>
      <c r="AF215" s="357"/>
      <c r="AG215" s="88"/>
      <c r="AH215" s="193"/>
      <c r="AI215" s="194"/>
      <c r="AJ215" s="211"/>
      <c r="AK215" s="212"/>
      <c r="AL215" s="196"/>
      <c r="AM215" s="194"/>
      <c r="AN215" s="194"/>
      <c r="AO215" s="196"/>
      <c r="AP215" s="183"/>
      <c r="AQ215" s="184"/>
      <c r="AR215" s="110"/>
      <c r="AS215" s="110"/>
      <c r="AT215" s="110"/>
      <c r="AU215" s="110"/>
      <c r="AV215" s="110"/>
      <c r="AW215" s="109"/>
      <c r="AX215" s="109"/>
      <c r="AY215" s="109"/>
      <c r="AZ215" s="109"/>
      <c r="BA215" s="109"/>
      <c r="BB215" s="109"/>
      <c r="BC215" s="109"/>
      <c r="BD215" s="109"/>
      <c r="BE215" s="109"/>
      <c r="BF215" s="109"/>
      <c r="BG215" s="109"/>
      <c r="BH215" s="109"/>
      <c r="BI215" s="109"/>
      <c r="BJ215" s="109"/>
      <c r="BK215" s="109"/>
      <c r="BL215" s="109"/>
      <c r="BM215" s="109"/>
    </row>
    <row r="216" spans="2:65" ht="10.95" customHeight="1" x14ac:dyDescent="0.15">
      <c r="B216" s="110"/>
      <c r="C216" s="90" t="s">
        <v>172</v>
      </c>
      <c r="D216" s="91" t="s">
        <v>115</v>
      </c>
      <c r="E216" s="47">
        <f>IF(O210="","",O210)</f>
        <v>15</v>
      </c>
      <c r="F216" s="45" t="str">
        <f t="shared" si="40"/>
        <v>-</v>
      </c>
      <c r="G216" s="300">
        <f>IF(M210="","",M210)</f>
        <v>12</v>
      </c>
      <c r="H216" s="471" t="str">
        <f>IF(J213="","",J213)</f>
        <v/>
      </c>
      <c r="I216" s="46">
        <f>IF(O213="","",O213)</f>
        <v>15</v>
      </c>
      <c r="J216" s="45" t="str">
        <f t="shared" si="41"/>
        <v>-</v>
      </c>
      <c r="K216" s="300">
        <f>IF(M213="","",M213)</f>
        <v>11</v>
      </c>
      <c r="L216" s="471" t="str">
        <f>IF(N213="","",N213)</f>
        <v>-</v>
      </c>
      <c r="M216" s="399"/>
      <c r="N216" s="400"/>
      <c r="O216" s="400"/>
      <c r="P216" s="401"/>
      <c r="Q216" s="21">
        <v>15</v>
      </c>
      <c r="R216" s="45" t="str">
        <f t="shared" si="37"/>
        <v>-</v>
      </c>
      <c r="S216" s="51">
        <v>12</v>
      </c>
      <c r="T216" s="365"/>
      <c r="U216" s="21">
        <v>15</v>
      </c>
      <c r="V216" s="45" t="str">
        <f t="shared" si="38"/>
        <v>-</v>
      </c>
      <c r="W216" s="51">
        <v>3</v>
      </c>
      <c r="X216" s="354"/>
      <c r="Y216" s="21">
        <v>8</v>
      </c>
      <c r="Z216" s="45" t="str">
        <f t="shared" si="39"/>
        <v>-</v>
      </c>
      <c r="AA216" s="51">
        <v>15</v>
      </c>
      <c r="AB216" s="354"/>
      <c r="AC216" s="358"/>
      <c r="AD216" s="359"/>
      <c r="AE216" s="359"/>
      <c r="AF216" s="360"/>
      <c r="AG216" s="218"/>
      <c r="AH216" s="193">
        <f>COUNTIF(E215:AB217,"○")</f>
        <v>5</v>
      </c>
      <c r="AI216" s="194">
        <f>COUNTIF(E215:AB217,"×")</f>
        <v>0</v>
      </c>
      <c r="AJ216" s="211">
        <f>(IF((E215&gt;G215),1,0))+(IF((E216&gt;G216),1,0))+(IF((E217&gt;G217),1,0))+(IF((I215&gt;K215),1,0))+(IF((I216&gt;K216),1,0))+(IF((I217&gt;K217),1,0))+(IF((M215&gt;O215),1,0))+(IF((M216&gt;O216),1,0))+(IF((M217&gt;O217),1,0))+(IF((Q215&gt;S215),1,0))+(IF((Q216&gt;S216),1,0))+(IF((Q217&gt;S217),1,0))+(IF((U215&gt;W215),1,0))+(IF((U216&gt;W216),1,0))+(IF((U217&gt;W217),1,0))+(IF((Y215&gt;AA215),1,0))+(IF((Y216&gt;AA216),1,0))+(IF((Y217&gt;AA217),1,0))</f>
        <v>10</v>
      </c>
      <c r="AK216" s="212">
        <f>(IF((E215&lt;G215),1,0))+(IF((E216&lt;G216),1,0))+(IF((E217&lt;G217),1,0))+(IF((I215&lt;K215),1,0))+(IF((I216&lt;K216),1,0))+(IF((I217&lt;K217),1,0))+(IF((M215&lt;O215),1,0))+(IF((M216&lt;O216),1,0))+(IF((M217&lt;O217),1,0))+(IF((Q215&lt;S215),1,0))+(IF((Q216&lt;S216),1,0))+(IF((Q217&lt;S217),1,0))+(IF((U215&lt;W215),1,0))+(IF((U216&lt;W216),1,0))+(IF((U217&lt;W217),1,0))+(IF((Y215&lt;AA215),1,0))+(IF((Y216&lt;AA216),1,0))+(IF((Y217&lt;AA217),1,0))</f>
        <v>1</v>
      </c>
      <c r="AL216" s="213">
        <f>AJ216-AK216</f>
        <v>9</v>
      </c>
      <c r="AM216" s="194">
        <f>SUM(E215:E217,I215:I217,M215:M217,Q215:Q217,U215:U217,Y215:Y217)</f>
        <v>158</v>
      </c>
      <c r="AN216" s="194">
        <f>SUM(G215:G217,K215:K217,O215:O217,S215:S217,W215:W217,AA215:AA217)</f>
        <v>113</v>
      </c>
      <c r="AO216" s="196">
        <f>AM216-AN216</f>
        <v>45</v>
      </c>
      <c r="AP216" s="352">
        <f>(AH216-AI216)*1000+(AL216)*100+AO216</f>
        <v>5945</v>
      </c>
      <c r="AQ216" s="353"/>
      <c r="AR216" s="110"/>
      <c r="AS216" s="110"/>
      <c r="AT216" s="110"/>
      <c r="AU216" s="110"/>
      <c r="AV216" s="110"/>
      <c r="AW216" s="109"/>
      <c r="AX216" s="109"/>
      <c r="AY216" s="109"/>
      <c r="AZ216" s="109"/>
      <c r="BA216" s="109"/>
      <c r="BB216" s="109"/>
      <c r="BC216" s="109"/>
      <c r="BD216" s="109"/>
      <c r="BE216" s="109"/>
      <c r="BF216" s="109"/>
      <c r="BG216" s="109"/>
      <c r="BH216" s="109"/>
      <c r="BI216" s="109"/>
      <c r="BJ216" s="109"/>
      <c r="BK216" s="109"/>
      <c r="BL216" s="109"/>
      <c r="BM216" s="109"/>
    </row>
    <row r="217" spans="2:65" ht="10.95" customHeight="1" x14ac:dyDescent="0.15">
      <c r="B217" s="110"/>
      <c r="C217" s="96"/>
      <c r="D217" s="93"/>
      <c r="E217" s="47" t="str">
        <f>IF(O211="","",O211)</f>
        <v/>
      </c>
      <c r="F217" s="45" t="str">
        <f t="shared" si="40"/>
        <v/>
      </c>
      <c r="G217" s="300" t="str">
        <f>IF(M211="","",M211)</f>
        <v/>
      </c>
      <c r="H217" s="471" t="str">
        <f>IF(J214="","",J214)</f>
        <v/>
      </c>
      <c r="I217" s="46" t="str">
        <f>IF(O214="","",O214)</f>
        <v/>
      </c>
      <c r="J217" s="45" t="str">
        <f t="shared" si="41"/>
        <v/>
      </c>
      <c r="K217" s="300" t="str">
        <f>IF(M214="","",M214)</f>
        <v/>
      </c>
      <c r="L217" s="471" t="str">
        <f>IF(N214="","",N214)</f>
        <v/>
      </c>
      <c r="M217" s="399"/>
      <c r="N217" s="400"/>
      <c r="O217" s="400"/>
      <c r="P217" s="401"/>
      <c r="Q217" s="21"/>
      <c r="R217" s="45" t="str">
        <f t="shared" si="37"/>
        <v/>
      </c>
      <c r="S217" s="51"/>
      <c r="T217" s="366"/>
      <c r="U217" s="21"/>
      <c r="V217" s="45" t="str">
        <f t="shared" si="38"/>
        <v/>
      </c>
      <c r="W217" s="51"/>
      <c r="X217" s="395"/>
      <c r="Y217" s="21">
        <v>15</v>
      </c>
      <c r="Z217" s="45" t="str">
        <f t="shared" si="39"/>
        <v>-</v>
      </c>
      <c r="AA217" s="51">
        <v>11</v>
      </c>
      <c r="AB217" s="395"/>
      <c r="AC217" s="19">
        <f>AH216</f>
        <v>5</v>
      </c>
      <c r="AD217" s="18" t="s">
        <v>10</v>
      </c>
      <c r="AE217" s="18">
        <f>AI216</f>
        <v>0</v>
      </c>
      <c r="AF217" s="17" t="s">
        <v>7</v>
      </c>
      <c r="AG217" s="88"/>
      <c r="AH217" s="193"/>
      <c r="AI217" s="194"/>
      <c r="AJ217" s="211"/>
      <c r="AK217" s="212"/>
      <c r="AL217" s="196"/>
      <c r="AM217" s="194"/>
      <c r="AN217" s="194"/>
      <c r="AO217" s="196"/>
      <c r="AP217" s="183"/>
      <c r="AQ217" s="184"/>
      <c r="AR217" s="110"/>
      <c r="AS217" s="110"/>
      <c r="AT217" s="110"/>
      <c r="AU217" s="110"/>
      <c r="AV217" s="110"/>
      <c r="AW217" s="109"/>
      <c r="AX217" s="109"/>
      <c r="AY217" s="109"/>
      <c r="AZ217" s="109"/>
      <c r="BA217" s="109"/>
      <c r="BB217" s="109"/>
      <c r="BC217" s="109"/>
      <c r="BD217" s="109"/>
      <c r="BE217" s="109"/>
      <c r="BF217" s="109"/>
      <c r="BG217" s="109"/>
      <c r="BH217" s="109"/>
      <c r="BI217" s="109"/>
      <c r="BJ217" s="109"/>
      <c r="BK217" s="109"/>
      <c r="BL217" s="109"/>
      <c r="BM217" s="109"/>
    </row>
    <row r="218" spans="2:65" ht="10.95" customHeight="1" x14ac:dyDescent="0.15">
      <c r="B218" s="287"/>
      <c r="C218" s="97" t="s">
        <v>173</v>
      </c>
      <c r="D218" s="291" t="s">
        <v>115</v>
      </c>
      <c r="E218" s="50">
        <f>IF(S209="","",S209)</f>
        <v>15</v>
      </c>
      <c r="F218" s="48" t="str">
        <f t="shared" si="40"/>
        <v>-</v>
      </c>
      <c r="G218" s="299">
        <f>IF(Q209="","",Q209)</f>
        <v>12</v>
      </c>
      <c r="H218" s="467" t="str">
        <f>IF(T209="","",IF(T209="○","×",IF(T209="×","○")))</f>
        <v>○</v>
      </c>
      <c r="I218" s="49">
        <f>IF(S212="","",S212)</f>
        <v>15</v>
      </c>
      <c r="J218" s="48" t="str">
        <f t="shared" si="41"/>
        <v>-</v>
      </c>
      <c r="K218" s="299">
        <f>IF(Q212="","",Q212)</f>
        <v>11</v>
      </c>
      <c r="L218" s="470" t="str">
        <f>IF(T212="","",IF(T212="○","×",IF(T212="×","○")))</f>
        <v>○</v>
      </c>
      <c r="M218" s="299">
        <f>IF(S215="","",S215)</f>
        <v>9</v>
      </c>
      <c r="N218" s="48" t="str">
        <f t="shared" ref="N218:N226" si="42">IF(M218="","","-")</f>
        <v>-</v>
      </c>
      <c r="O218" s="299">
        <f>IF(Q215="","",Q215)</f>
        <v>15</v>
      </c>
      <c r="P218" s="470" t="str">
        <f>IF(T215="","",IF(T215="○","×",IF(T215="×","○")))</f>
        <v>×</v>
      </c>
      <c r="Q218" s="396"/>
      <c r="R218" s="397"/>
      <c r="S218" s="397"/>
      <c r="T218" s="398"/>
      <c r="U218" s="23">
        <v>15</v>
      </c>
      <c r="V218" s="48" t="str">
        <f t="shared" si="38"/>
        <v>-</v>
      </c>
      <c r="W218" s="52">
        <v>12</v>
      </c>
      <c r="X218" s="354" t="str">
        <f>IF(U218&lt;&gt;"",IF(U218&gt;W218,IF(U219&gt;W219,"○",IF(U220&gt;W220,"○","×")),IF(U219&gt;W219,IF(U220&gt;W220,"○","×"),"×")),"")</f>
        <v>○</v>
      </c>
      <c r="Y218" s="23">
        <v>15</v>
      </c>
      <c r="Z218" s="48" t="str">
        <f t="shared" si="39"/>
        <v>-</v>
      </c>
      <c r="AA218" s="52">
        <v>1</v>
      </c>
      <c r="AB218" s="354" t="str">
        <f>IF(Y218&lt;&gt;"",IF(Y218&gt;AA218,IF(Y219&gt;AA219,"○",IF(Y220&gt;AA220,"○","×")),IF(Y219&gt;AA219,IF(Y220&gt;AA220,"○","×"),"×")),"")</f>
        <v>○</v>
      </c>
      <c r="AC218" s="355">
        <f>RANK(AP219,AP210:AP225)</f>
        <v>2</v>
      </c>
      <c r="AD218" s="356"/>
      <c r="AE218" s="356"/>
      <c r="AF218" s="357"/>
      <c r="AG218" s="219"/>
      <c r="AH218" s="202"/>
      <c r="AI218" s="203"/>
      <c r="AJ218" s="214"/>
      <c r="AK218" s="215"/>
      <c r="AL218" s="204"/>
      <c r="AM218" s="203"/>
      <c r="AN218" s="203"/>
      <c r="AO218" s="204"/>
      <c r="AP218" s="183"/>
      <c r="AQ218" s="184"/>
      <c r="AR218" s="110"/>
      <c r="AS218" s="110"/>
      <c r="AT218" s="110"/>
      <c r="AU218" s="110"/>
      <c r="AV218" s="110"/>
      <c r="AW218" s="109"/>
      <c r="AX218" s="109"/>
      <c r="AY218" s="109"/>
      <c r="AZ218" s="109"/>
      <c r="BA218" s="109"/>
      <c r="BB218" s="109"/>
      <c r="BC218" s="109"/>
      <c r="BD218" s="109"/>
      <c r="BE218" s="109"/>
      <c r="BF218" s="109"/>
      <c r="BG218" s="109"/>
      <c r="BH218" s="109"/>
      <c r="BI218" s="109"/>
      <c r="BJ218" s="109"/>
      <c r="BK218" s="109"/>
      <c r="BL218" s="109"/>
      <c r="BM218" s="109"/>
    </row>
    <row r="219" spans="2:65" ht="10.95" customHeight="1" x14ac:dyDescent="0.15">
      <c r="B219" s="287"/>
      <c r="C219" s="96" t="s">
        <v>174</v>
      </c>
      <c r="D219" s="91" t="s">
        <v>115</v>
      </c>
      <c r="E219" s="47">
        <f>IF(S210="","",S210)</f>
        <v>15</v>
      </c>
      <c r="F219" s="45" t="str">
        <f t="shared" si="40"/>
        <v>-</v>
      </c>
      <c r="G219" s="300">
        <f>IF(Q210="","",Q210)</f>
        <v>11</v>
      </c>
      <c r="H219" s="468" t="str">
        <f>IF(J216="","",J216)</f>
        <v>-</v>
      </c>
      <c r="I219" s="46">
        <f>IF(S213="","",S213)</f>
        <v>16</v>
      </c>
      <c r="J219" s="45" t="str">
        <f t="shared" si="41"/>
        <v>-</v>
      </c>
      <c r="K219" s="300">
        <f>IF(Q213="","",Q213)</f>
        <v>14</v>
      </c>
      <c r="L219" s="471" t="str">
        <f>IF(N216="","",N216)</f>
        <v/>
      </c>
      <c r="M219" s="300">
        <f>IF(S216="","",S216)</f>
        <v>12</v>
      </c>
      <c r="N219" s="45" t="str">
        <f t="shared" si="42"/>
        <v>-</v>
      </c>
      <c r="O219" s="300">
        <f>IF(Q216="","",Q216)</f>
        <v>15</v>
      </c>
      <c r="P219" s="471" t="str">
        <f>IF(R216="","",R216)</f>
        <v>-</v>
      </c>
      <c r="Q219" s="399"/>
      <c r="R219" s="400"/>
      <c r="S219" s="400"/>
      <c r="T219" s="401"/>
      <c r="U219" s="21">
        <v>13</v>
      </c>
      <c r="V219" s="45" t="str">
        <f t="shared" si="38"/>
        <v>-</v>
      </c>
      <c r="W219" s="51">
        <v>15</v>
      </c>
      <c r="X219" s="354"/>
      <c r="Y219" s="21">
        <v>15</v>
      </c>
      <c r="Z219" s="45" t="str">
        <f t="shared" si="39"/>
        <v>-</v>
      </c>
      <c r="AA219" s="51">
        <v>2</v>
      </c>
      <c r="AB219" s="354"/>
      <c r="AC219" s="358"/>
      <c r="AD219" s="359"/>
      <c r="AE219" s="359"/>
      <c r="AF219" s="360"/>
      <c r="AG219" s="219"/>
      <c r="AH219" s="193">
        <f>COUNTIF(E218:AB220,"○")</f>
        <v>4</v>
      </c>
      <c r="AI219" s="194">
        <f>COUNTIF(E218:AB220,"×")</f>
        <v>1</v>
      </c>
      <c r="AJ219" s="211">
        <f>(IF((E218&gt;G218),1,0))+(IF((E219&gt;G219),1,0))+(IF((E220&gt;G220),1,0))+(IF((I218&gt;K218),1,0))+(IF((I219&gt;K219),1,0))+(IF((I220&gt;K220),1,0))+(IF((M218&gt;O218),1,0))+(IF((M219&gt;O219),1,0))+(IF((M220&gt;O220),1,0))+(IF((Q218&gt;S218),1,0))+(IF((Q219&gt;S219),1,0))+(IF((Q220&gt;S220),1,0))+(IF((U218&gt;W218),1,0))+(IF((U219&gt;W219),1,0))+(IF((U220&gt;W220),1,0))+(IF((Y218&gt;AA218),1,0))+(IF((Y219&gt;AA219),1,0))+(IF((Y220&gt;AA220),1,0))</f>
        <v>8</v>
      </c>
      <c r="AK219" s="212">
        <f>(IF((E218&lt;G218),1,0))+(IF((E219&lt;G219),1,0))+(IF((E220&lt;G220),1,0))+(IF((I218&lt;K218),1,0))+(IF((I219&lt;K219),1,0))+(IF((I220&lt;K220),1,0))+(IF((M218&lt;O218),1,0))+(IF((M219&lt;O219),1,0))+(IF((M220&lt;O220),1,0))+(IF((Q218&lt;S218),1,0))+(IF((Q219&lt;S219),1,0))+(IF((Q220&lt;S220),1,0))+(IF((U218&lt;W218),1,0))+(IF((U219&lt;W219),1,0))+(IF((U220&lt;W220),1,0))+(IF((Y218&lt;AA218),1,0))+(IF((Y219&lt;AA219),1,0))+(IF((Y220&lt;AA220),1,0))</f>
        <v>3</v>
      </c>
      <c r="AL219" s="213">
        <f>AJ219-AK219</f>
        <v>5</v>
      </c>
      <c r="AM219" s="194">
        <f>SUM(E218:E220,I218:I220,M218:M220,Q218:Q220,U218:U220,Y218:Y220)</f>
        <v>155</v>
      </c>
      <c r="AN219" s="194">
        <f>SUM(G218:G220,K218:K220,O218:O220,S218:S220,W218:W220,AA218:AA220)</f>
        <v>118</v>
      </c>
      <c r="AO219" s="196">
        <f>AM219-AN219</f>
        <v>37</v>
      </c>
      <c r="AP219" s="352">
        <f>(AH219-AI219)*1000+(AL219)*100+AO219</f>
        <v>3537</v>
      </c>
      <c r="AQ219" s="353"/>
      <c r="AR219" s="110"/>
      <c r="AS219" s="110"/>
      <c r="AT219" s="110"/>
      <c r="AU219" s="110"/>
      <c r="AV219" s="110"/>
      <c r="AW219" s="109"/>
      <c r="AX219" s="109"/>
      <c r="AY219" s="109"/>
      <c r="AZ219" s="109"/>
      <c r="BA219" s="109"/>
      <c r="BB219" s="109"/>
      <c r="BC219" s="109"/>
      <c r="BD219" s="109"/>
      <c r="BE219" s="109"/>
      <c r="BF219" s="109"/>
      <c r="BG219" s="109"/>
      <c r="BH219" s="109"/>
      <c r="BI219" s="109"/>
      <c r="BJ219" s="109"/>
      <c r="BK219" s="109"/>
      <c r="BL219" s="109"/>
      <c r="BM219" s="109"/>
    </row>
    <row r="220" spans="2:65" ht="10.95" customHeight="1" x14ac:dyDescent="0.15">
      <c r="B220" s="110"/>
      <c r="C220" s="92"/>
      <c r="D220" s="313"/>
      <c r="E220" s="47" t="str">
        <f>IF(S211="","",S211)</f>
        <v/>
      </c>
      <c r="F220" s="45" t="str">
        <f t="shared" si="40"/>
        <v/>
      </c>
      <c r="G220" s="300" t="str">
        <f>IF(Q211="","",Q211)</f>
        <v/>
      </c>
      <c r="H220" s="468" t="str">
        <f>IF(J217="","",J217)</f>
        <v/>
      </c>
      <c r="I220" s="46" t="str">
        <f>IF(S214="","",S214)</f>
        <v/>
      </c>
      <c r="J220" s="45" t="str">
        <f t="shared" si="41"/>
        <v/>
      </c>
      <c r="K220" s="300" t="str">
        <f>IF(Q214="","",Q214)</f>
        <v/>
      </c>
      <c r="L220" s="471" t="str">
        <f>IF(N217="","",N217)</f>
        <v/>
      </c>
      <c r="M220" s="300" t="str">
        <f>IF(S217="","",S217)</f>
        <v/>
      </c>
      <c r="N220" s="45" t="str">
        <f t="shared" si="42"/>
        <v/>
      </c>
      <c r="O220" s="300" t="str">
        <f>IF(Q217="","",Q217)</f>
        <v/>
      </c>
      <c r="P220" s="471" t="str">
        <f>IF(R217="","",R217)</f>
        <v/>
      </c>
      <c r="Q220" s="399"/>
      <c r="R220" s="400"/>
      <c r="S220" s="400"/>
      <c r="T220" s="401"/>
      <c r="U220" s="21">
        <v>15</v>
      </c>
      <c r="V220" s="45" t="str">
        <f t="shared" si="38"/>
        <v>-</v>
      </c>
      <c r="W220" s="51">
        <v>10</v>
      </c>
      <c r="X220" s="354"/>
      <c r="Y220" s="21"/>
      <c r="Z220" s="45" t="str">
        <f t="shared" si="39"/>
        <v/>
      </c>
      <c r="AA220" s="51"/>
      <c r="AB220" s="354"/>
      <c r="AC220" s="19">
        <f>AH219</f>
        <v>4</v>
      </c>
      <c r="AD220" s="18" t="s">
        <v>10</v>
      </c>
      <c r="AE220" s="18">
        <f>AI219</f>
        <v>1</v>
      </c>
      <c r="AF220" s="17" t="s">
        <v>7</v>
      </c>
      <c r="AG220" s="219"/>
      <c r="AH220" s="205"/>
      <c r="AI220" s="206"/>
      <c r="AJ220" s="216"/>
      <c r="AK220" s="217"/>
      <c r="AL220" s="210"/>
      <c r="AM220" s="206"/>
      <c r="AN220" s="206"/>
      <c r="AO220" s="210"/>
      <c r="AP220" s="183"/>
      <c r="AQ220" s="184"/>
      <c r="AR220" s="110"/>
      <c r="AS220" s="110"/>
      <c r="AT220" s="110"/>
      <c r="AU220" s="110"/>
      <c r="AV220" s="110"/>
      <c r="AW220" s="109"/>
      <c r="AX220" s="109"/>
      <c r="AY220" s="109"/>
      <c r="AZ220" s="109"/>
      <c r="BA220" s="109"/>
      <c r="BB220" s="109"/>
      <c r="BC220" s="109"/>
      <c r="BD220" s="109"/>
      <c r="BE220" s="109"/>
      <c r="BF220" s="109"/>
      <c r="BG220" s="109"/>
      <c r="BH220" s="109"/>
      <c r="BI220" s="109"/>
      <c r="BJ220" s="109"/>
      <c r="BK220" s="109"/>
      <c r="BL220" s="109"/>
      <c r="BM220" s="109"/>
    </row>
    <row r="221" spans="2:65" ht="10.95" customHeight="1" x14ac:dyDescent="0.15">
      <c r="B221" s="110"/>
      <c r="C221" s="96" t="s">
        <v>175</v>
      </c>
      <c r="D221" s="91" t="s">
        <v>115</v>
      </c>
      <c r="E221" s="50">
        <f>IF(W209="","",W209)</f>
        <v>15</v>
      </c>
      <c r="F221" s="48" t="str">
        <f t="shared" si="40"/>
        <v>-</v>
      </c>
      <c r="G221" s="299">
        <f>IF(U209="","",U209)</f>
        <v>3</v>
      </c>
      <c r="H221" s="475" t="str">
        <f>IF(X209="","",IF(X209="○","×",IF(X209="×","○")))</f>
        <v>○</v>
      </c>
      <c r="I221" s="49">
        <f>IF(W212="","",W212)</f>
        <v>15</v>
      </c>
      <c r="J221" s="48" t="str">
        <f t="shared" si="41"/>
        <v>-</v>
      </c>
      <c r="K221" s="299">
        <f>IF(U212="","",U212)</f>
        <v>11</v>
      </c>
      <c r="L221" s="475" t="str">
        <f>IF(X212="","",IF(X212="○","×",IF(X212="×","○")))</f>
        <v>○</v>
      </c>
      <c r="M221" s="299">
        <f>IF(W215="","",W215)</f>
        <v>5</v>
      </c>
      <c r="N221" s="48" t="str">
        <f t="shared" si="42"/>
        <v>-</v>
      </c>
      <c r="O221" s="299">
        <f>IF(U215="","",U215)</f>
        <v>15</v>
      </c>
      <c r="P221" s="475" t="str">
        <f>IF(X215="","",IF(X215="○","×",IF(X215="×","○")))</f>
        <v>×</v>
      </c>
      <c r="Q221" s="49">
        <f>IF(W218="","",W218)</f>
        <v>12</v>
      </c>
      <c r="R221" s="299" t="str">
        <f t="shared" ref="R221:R226" si="43">IF(Q221="","","-")</f>
        <v>-</v>
      </c>
      <c r="S221" s="299">
        <f>IF(U218="","",U218)</f>
        <v>15</v>
      </c>
      <c r="T221" s="475" t="str">
        <f>IF(X218="","",IF(X218="○","×",IF(X218="×","○")))</f>
        <v>×</v>
      </c>
      <c r="U221" s="396"/>
      <c r="V221" s="397"/>
      <c r="W221" s="397"/>
      <c r="X221" s="398"/>
      <c r="Y221" s="23">
        <v>15</v>
      </c>
      <c r="Z221" s="48" t="str">
        <f t="shared" si="39"/>
        <v>-</v>
      </c>
      <c r="AA221" s="52">
        <v>1</v>
      </c>
      <c r="AB221" s="361" t="str">
        <f>IF(Y221&lt;&gt;"",IF(Y221&gt;AA221,IF(Y222&gt;AA222,"○",IF(Y223&gt;AA223,"○","×")),IF(Y222&gt;AA222,IF(Y223&gt;AA223,"○","×"),"×")),"")</f>
        <v>○</v>
      </c>
      <c r="AC221" s="355">
        <f>RANK(AP222,AP210:AP225)</f>
        <v>3</v>
      </c>
      <c r="AD221" s="356"/>
      <c r="AE221" s="356"/>
      <c r="AF221" s="357"/>
      <c r="AG221" s="218"/>
      <c r="AH221" s="193"/>
      <c r="AI221" s="194"/>
      <c r="AJ221" s="211"/>
      <c r="AK221" s="212"/>
      <c r="AL221" s="196"/>
      <c r="AM221" s="194"/>
      <c r="AN221" s="194"/>
      <c r="AO221" s="196"/>
      <c r="AP221" s="183"/>
      <c r="AQ221" s="184"/>
      <c r="AR221" s="110"/>
      <c r="AS221" s="110"/>
      <c r="AT221" s="110"/>
      <c r="AU221" s="110"/>
      <c r="AV221" s="110"/>
      <c r="AW221" s="109"/>
      <c r="AX221" s="109"/>
      <c r="AY221" s="109"/>
      <c r="AZ221" s="109"/>
      <c r="BA221" s="109"/>
      <c r="BB221" s="109"/>
      <c r="BC221" s="109"/>
      <c r="BD221" s="109"/>
      <c r="BE221" s="109"/>
      <c r="BF221" s="109"/>
      <c r="BG221" s="109"/>
      <c r="BH221" s="109"/>
      <c r="BI221" s="109"/>
      <c r="BJ221" s="109"/>
      <c r="BK221" s="109"/>
      <c r="BL221" s="109"/>
      <c r="BM221" s="109"/>
    </row>
    <row r="222" spans="2:65" ht="10.95" customHeight="1" x14ac:dyDescent="0.15">
      <c r="B222" s="110"/>
      <c r="C222" s="96" t="s">
        <v>176</v>
      </c>
      <c r="D222" s="91" t="s">
        <v>115</v>
      </c>
      <c r="E222" s="47">
        <f>IF(W210="","",W210)</f>
        <v>15</v>
      </c>
      <c r="F222" s="45" t="str">
        <f t="shared" si="40"/>
        <v>-</v>
      </c>
      <c r="G222" s="300">
        <f>IF(U210="","",U210)</f>
        <v>12</v>
      </c>
      <c r="H222" s="476"/>
      <c r="I222" s="46">
        <f>IF(W213="","",W213)</f>
        <v>15</v>
      </c>
      <c r="J222" s="45" t="str">
        <f t="shared" si="41"/>
        <v>-</v>
      </c>
      <c r="K222" s="300">
        <f>IF(U213="","",U213)</f>
        <v>6</v>
      </c>
      <c r="L222" s="476"/>
      <c r="M222" s="300">
        <f>IF(W216="","",W216)</f>
        <v>3</v>
      </c>
      <c r="N222" s="45" t="str">
        <f t="shared" si="42"/>
        <v>-</v>
      </c>
      <c r="O222" s="300">
        <f>IF(U216="","",U216)</f>
        <v>15</v>
      </c>
      <c r="P222" s="476"/>
      <c r="Q222" s="46">
        <f>IF(W219="","",W219)</f>
        <v>15</v>
      </c>
      <c r="R222" s="300" t="str">
        <f t="shared" si="43"/>
        <v>-</v>
      </c>
      <c r="S222" s="300">
        <f>IF(U219="","",U219)</f>
        <v>13</v>
      </c>
      <c r="T222" s="476"/>
      <c r="U222" s="399"/>
      <c r="V222" s="400"/>
      <c r="W222" s="400"/>
      <c r="X222" s="401"/>
      <c r="Y222" s="21">
        <v>15</v>
      </c>
      <c r="Z222" s="45" t="str">
        <f t="shared" si="39"/>
        <v>-</v>
      </c>
      <c r="AA222" s="51">
        <v>2</v>
      </c>
      <c r="AB222" s="362"/>
      <c r="AC222" s="358"/>
      <c r="AD222" s="359"/>
      <c r="AE222" s="359"/>
      <c r="AF222" s="360"/>
      <c r="AG222" s="218"/>
      <c r="AH222" s="193">
        <f>COUNTIF(E221:AB223,"○")</f>
        <v>3</v>
      </c>
      <c r="AI222" s="194">
        <f>COUNTIF(E221:AB223,"×")</f>
        <v>2</v>
      </c>
      <c r="AJ222" s="211">
        <f>(IF((E221&gt;G221),1,0))+(IF((E222&gt;G222),1,0))+(IF((E223&gt;G223),1,0))+(IF((I221&gt;K221),1,0))+(IF((I222&gt;K222),1,0))+(IF((I223&gt;K223),1,0))+(IF((M221&gt;O221),1,0))+(IF((M222&gt;O222),1,0))+(IF((M223&gt;O223),1,0))+(IF((Q221&gt;S221),1,0))+(IF((Q222&gt;S222),1,0))+(IF((Q223&gt;S223),1,0))+(IF((U221&gt;W221),1,0))+(IF((U222&gt;W222),1,0))+(IF((U223&gt;W223),1,0))+(IF((Y221&gt;AA221),1,0))+(IF((Y222&gt;AA222),1,0))+(IF((Y223&gt;AA223),1,0))</f>
        <v>7</v>
      </c>
      <c r="AK222" s="212">
        <f>(IF((E221&lt;G221),1,0))+(IF((E222&lt;G222),1,0))+(IF((E223&lt;G223),1,0))+(IF((I221&lt;K221),1,0))+(IF((I222&lt;K222),1,0))+(IF((I223&lt;K223),1,0))+(IF((M221&lt;O221),1,0))+(IF((M222&lt;O222),1,0))+(IF((M223&lt;O223),1,0))+(IF((Q221&lt;S221),1,0))+(IF((Q222&lt;S222),1,0))+(IF((Q223&lt;S223),1,0))+(IF((U221&lt;W221),1,0))+(IF((U222&lt;W222),1,0))+(IF((U223&lt;W223),1,0))+(IF((Y221&lt;AA221),1,0))+(IF((Y222&lt;AA222),1,0))+(IF((Y223&lt;AA223),1,0))</f>
        <v>4</v>
      </c>
      <c r="AL222" s="213">
        <f>AJ222-AK222</f>
        <v>3</v>
      </c>
      <c r="AM222" s="194">
        <f>SUM(E221:E223,I221:I223,M221:M223,Q221:Q223,U221:U223,Y221:Y223)</f>
        <v>135</v>
      </c>
      <c r="AN222" s="194">
        <f>SUM(G221:G223,K221:K223,O221:O223,S221:S223,W221:W223,AA221:AA223)</f>
        <v>108</v>
      </c>
      <c r="AO222" s="196">
        <f>AM222-AN222</f>
        <v>27</v>
      </c>
      <c r="AP222" s="352">
        <f>(AH222-AI222)*1000+(AL222)*100+AO222</f>
        <v>1327</v>
      </c>
      <c r="AQ222" s="353"/>
      <c r="AR222" s="110"/>
      <c r="AS222" s="110"/>
      <c r="AT222" s="110"/>
      <c r="AU222" s="110"/>
      <c r="AV222" s="110"/>
      <c r="AW222" s="109"/>
      <c r="AX222" s="109"/>
      <c r="AY222" s="109"/>
      <c r="AZ222" s="109"/>
      <c r="BA222" s="109"/>
      <c r="BB222" s="109"/>
      <c r="BC222" s="109"/>
      <c r="BD222" s="109"/>
      <c r="BE222" s="109"/>
      <c r="BF222" s="109"/>
      <c r="BG222" s="109"/>
      <c r="BH222" s="109"/>
      <c r="BI222" s="109"/>
      <c r="BJ222" s="109"/>
      <c r="BK222" s="109"/>
      <c r="BL222" s="109"/>
      <c r="BM222" s="109"/>
    </row>
    <row r="223" spans="2:65" ht="10.95" customHeight="1" x14ac:dyDescent="0.2">
      <c r="B223" s="110"/>
      <c r="C223" s="96"/>
      <c r="D223" s="313"/>
      <c r="E223" s="47" t="str">
        <f>IF(W211="","",W211)</f>
        <v/>
      </c>
      <c r="F223" s="45" t="str">
        <f t="shared" si="40"/>
        <v/>
      </c>
      <c r="G223" s="300" t="str">
        <f>IF(U211="","",U211)</f>
        <v/>
      </c>
      <c r="H223" s="477"/>
      <c r="I223" s="46" t="str">
        <f>IF(W214="","",W214)</f>
        <v/>
      </c>
      <c r="J223" s="45" t="str">
        <f t="shared" si="41"/>
        <v/>
      </c>
      <c r="K223" s="300" t="str">
        <f>IF(U214="","",U214)</f>
        <v/>
      </c>
      <c r="L223" s="477"/>
      <c r="M223" s="300" t="str">
        <f>IF(W217="","",W217)</f>
        <v/>
      </c>
      <c r="N223" s="45" t="str">
        <f t="shared" si="42"/>
        <v/>
      </c>
      <c r="O223" s="300" t="str">
        <f>IF(U217="","",U217)</f>
        <v/>
      </c>
      <c r="P223" s="477"/>
      <c r="Q223" s="46">
        <f>IF(W220="","",W220)</f>
        <v>10</v>
      </c>
      <c r="R223" s="300" t="str">
        <f t="shared" si="43"/>
        <v>-</v>
      </c>
      <c r="S223" s="300">
        <f>IF(U220="","",U220)</f>
        <v>15</v>
      </c>
      <c r="T223" s="477"/>
      <c r="U223" s="399"/>
      <c r="V223" s="400"/>
      <c r="W223" s="400"/>
      <c r="X223" s="401"/>
      <c r="Y223" s="21"/>
      <c r="Z223" s="45" t="str">
        <f t="shared" si="39"/>
        <v/>
      </c>
      <c r="AA223" s="51"/>
      <c r="AB223" s="363"/>
      <c r="AC223" s="19">
        <f>AH222</f>
        <v>3</v>
      </c>
      <c r="AD223" s="18" t="s">
        <v>10</v>
      </c>
      <c r="AE223" s="18">
        <f>AI222</f>
        <v>2</v>
      </c>
      <c r="AF223" s="17" t="s">
        <v>7</v>
      </c>
      <c r="AG223" s="218"/>
      <c r="AH223" s="205"/>
      <c r="AI223" s="206"/>
      <c r="AJ223" s="216"/>
      <c r="AK223" s="217"/>
      <c r="AL223" s="210"/>
      <c r="AM223" s="206"/>
      <c r="AN223" s="206"/>
      <c r="AO223" s="210"/>
      <c r="AP223" s="189"/>
      <c r="AQ223" s="189"/>
      <c r="AR223" s="110"/>
      <c r="AS223" s="110"/>
      <c r="AT223" s="110"/>
      <c r="AU223" s="110"/>
      <c r="AV223" s="110"/>
      <c r="AW223" s="109"/>
      <c r="AX223" s="109"/>
      <c r="AY223" s="109"/>
      <c r="AZ223" s="109"/>
      <c r="BA223" s="109"/>
      <c r="BB223" s="109"/>
      <c r="BC223" s="109"/>
      <c r="BD223" s="109"/>
      <c r="BE223" s="109"/>
      <c r="BF223" s="109"/>
      <c r="BG223" s="109"/>
      <c r="BH223" s="109"/>
      <c r="BI223" s="109"/>
      <c r="BJ223" s="109"/>
      <c r="BK223" s="109"/>
      <c r="BL223" s="109"/>
      <c r="BM223" s="109"/>
    </row>
    <row r="224" spans="2:65" ht="10.95" customHeight="1" x14ac:dyDescent="0.2">
      <c r="B224" s="287" t="s">
        <v>45</v>
      </c>
      <c r="C224" s="97" t="s">
        <v>141</v>
      </c>
      <c r="D224" s="293" t="s">
        <v>115</v>
      </c>
      <c r="E224" s="50">
        <f>IF(AA209="","",AA209)</f>
        <v>5</v>
      </c>
      <c r="F224" s="48" t="str">
        <f t="shared" si="40"/>
        <v>-</v>
      </c>
      <c r="G224" s="299">
        <f>IF(Y209="","",Y209)</f>
        <v>15</v>
      </c>
      <c r="H224" s="467" t="str">
        <f>IF(AB209="","",IF(AB209="○","×",IF(AB209="×","○")))</f>
        <v>×</v>
      </c>
      <c r="I224" s="49">
        <f>IF(AA212="","",AA212)</f>
        <v>2</v>
      </c>
      <c r="J224" s="48" t="str">
        <f t="shared" si="41"/>
        <v>-</v>
      </c>
      <c r="K224" s="299">
        <f>IF(Y212="","",Y212)</f>
        <v>15</v>
      </c>
      <c r="L224" s="470" t="str">
        <f>IF(AB212="","",IF(AB212="○","×",IF(AB212="×","○")))</f>
        <v>×</v>
      </c>
      <c r="M224" s="299">
        <f>IF(AA215="","",AA215)</f>
        <v>12</v>
      </c>
      <c r="N224" s="48" t="str">
        <f t="shared" si="42"/>
        <v>-</v>
      </c>
      <c r="O224" s="299">
        <f>IF(Y215="","",Y215)</f>
        <v>15</v>
      </c>
      <c r="P224" s="470" t="str">
        <f>IF(AB215="","",IF(AB215="○","×",IF(AB215="×","○")))</f>
        <v>×</v>
      </c>
      <c r="Q224" s="49">
        <f>IF(AA218="","",AA218)</f>
        <v>1</v>
      </c>
      <c r="R224" s="48" t="str">
        <f t="shared" si="43"/>
        <v>-</v>
      </c>
      <c r="S224" s="299">
        <f>IF(Y218="","",Y218)</f>
        <v>15</v>
      </c>
      <c r="T224" s="470" t="str">
        <f>IF(AB218="","",IF(AB218="○","×",IF(AB218="×","○")))</f>
        <v>×</v>
      </c>
      <c r="U224" s="49">
        <f>IF(AA221="","",AA221)</f>
        <v>1</v>
      </c>
      <c r="V224" s="48" t="str">
        <f>IF(U224="","","-")</f>
        <v>-</v>
      </c>
      <c r="W224" s="299">
        <f>IF(Y221="","",Y221)</f>
        <v>15</v>
      </c>
      <c r="X224" s="470" t="str">
        <f>IF(AB221="","",IF(AB221="○","×",IF(AB221="×","○")))</f>
        <v>×</v>
      </c>
      <c r="Y224" s="396"/>
      <c r="Z224" s="397"/>
      <c r="AA224" s="397"/>
      <c r="AB224" s="397"/>
      <c r="AC224" s="355">
        <f>RANK(AP225,AP210:AP225)</f>
        <v>6</v>
      </c>
      <c r="AD224" s="356"/>
      <c r="AE224" s="356"/>
      <c r="AF224" s="357"/>
      <c r="AG224" s="219"/>
      <c r="AH224" s="193"/>
      <c r="AI224" s="194"/>
      <c r="AJ224" s="211"/>
      <c r="AK224" s="212"/>
      <c r="AL224" s="196"/>
      <c r="AM224" s="194"/>
      <c r="AN224" s="194"/>
      <c r="AO224" s="196"/>
      <c r="AP224" s="189"/>
      <c r="AQ224" s="189"/>
      <c r="AR224" s="110"/>
      <c r="AS224" s="110"/>
      <c r="AT224" s="110"/>
      <c r="AW224" s="109"/>
      <c r="AX224" s="109"/>
      <c r="AY224" s="109"/>
      <c r="AZ224" s="109"/>
      <c r="BA224" s="109"/>
      <c r="BB224" s="109"/>
      <c r="BC224" s="109"/>
      <c r="BD224" s="109"/>
      <c r="BE224" s="109"/>
      <c r="BF224" s="109"/>
      <c r="BG224" s="109"/>
      <c r="BH224" s="109"/>
      <c r="BI224" s="109"/>
      <c r="BJ224" s="109"/>
      <c r="BK224" s="109"/>
      <c r="BL224" s="109"/>
      <c r="BM224" s="109"/>
    </row>
    <row r="225" spans="2:65" ht="10.95" customHeight="1" x14ac:dyDescent="0.15">
      <c r="B225" s="287" t="s">
        <v>45</v>
      </c>
      <c r="C225" s="96" t="s">
        <v>142</v>
      </c>
      <c r="D225" s="159" t="s">
        <v>115</v>
      </c>
      <c r="E225" s="47">
        <f>IF(AA210="","",AA210)</f>
        <v>7</v>
      </c>
      <c r="F225" s="45" t="str">
        <f t="shared" si="40"/>
        <v>-</v>
      </c>
      <c r="G225" s="300">
        <f>IF(Y210="","",Y210)</f>
        <v>15</v>
      </c>
      <c r="H225" s="468" t="str">
        <f>IF(J213="","",J213)</f>
        <v/>
      </c>
      <c r="I225" s="46">
        <f>IF(AA213="","",AA213)</f>
        <v>5</v>
      </c>
      <c r="J225" s="45" t="str">
        <f t="shared" si="41"/>
        <v>-</v>
      </c>
      <c r="K225" s="300">
        <f>IF(Y213="","",Y213)</f>
        <v>15</v>
      </c>
      <c r="L225" s="471" t="str">
        <f>IF(N219="","",N219)</f>
        <v>-</v>
      </c>
      <c r="M225" s="300">
        <f>IF(AA216="","",AA216)</f>
        <v>15</v>
      </c>
      <c r="N225" s="45" t="str">
        <f t="shared" si="42"/>
        <v>-</v>
      </c>
      <c r="O225" s="300">
        <f>IF(Y216="","",Y216)</f>
        <v>8</v>
      </c>
      <c r="P225" s="471" t="str">
        <f>IF(R219="","",R219)</f>
        <v/>
      </c>
      <c r="Q225" s="46">
        <f>IF(AA219="","",AA219)</f>
        <v>2</v>
      </c>
      <c r="R225" s="45" t="str">
        <f t="shared" si="43"/>
        <v>-</v>
      </c>
      <c r="S225" s="300">
        <f>IF(Y219="","",Y219)</f>
        <v>15</v>
      </c>
      <c r="T225" s="471" t="str">
        <f>IF(V219="","",V219)</f>
        <v>-</v>
      </c>
      <c r="U225" s="46">
        <f>IF(AA222="","",AA222)</f>
        <v>2</v>
      </c>
      <c r="V225" s="45" t="str">
        <f>IF(U225="","","-")</f>
        <v>-</v>
      </c>
      <c r="W225" s="300">
        <f>IF(Y222="","",Y222)</f>
        <v>15</v>
      </c>
      <c r="X225" s="471" t="str">
        <f>IF(Z219="","",Z219)</f>
        <v>-</v>
      </c>
      <c r="Y225" s="399"/>
      <c r="Z225" s="400"/>
      <c r="AA225" s="400"/>
      <c r="AB225" s="400"/>
      <c r="AC225" s="358"/>
      <c r="AD225" s="359"/>
      <c r="AE225" s="359"/>
      <c r="AF225" s="360"/>
      <c r="AG225" s="219"/>
      <c r="AH225" s="193">
        <f>COUNTIF(E224:AB226,"○")</f>
        <v>0</v>
      </c>
      <c r="AI225" s="194">
        <f>COUNTIF(E224:AB226,"×")</f>
        <v>5</v>
      </c>
      <c r="AJ225" s="211">
        <f>(IF((E224&gt;G224),1,0))+(IF((E225&gt;G225),1,0))+(IF((E226&gt;G226),1,0))+(IF((I224&gt;K224),1,0))+(IF((I225&gt;K225),1,0))+(IF((I226&gt;K226),1,0))+(IF((M224&gt;O224),1,0))+(IF((M225&gt;O225),1,0))+(IF((M226&gt;O226),1,0))+(IF((Q224&gt;S224),1,0))+(IF((Q225&gt;S225),1,0))+(IF((Q226&gt;S226),1,0))+(IF((U224&gt;W224),1,0))+(IF((U225&gt;W225),1,0))+(IF((U226&gt;W226),1,0))+(IF((Y224&gt;AA224),1,0))+(IF((Y225&gt;AA225),1,0))+(IF((Y226&gt;AA226),1,0))</f>
        <v>1</v>
      </c>
      <c r="AK225" s="212">
        <f>(IF((E224&lt;G224),1,0))+(IF((E225&lt;G225),1,0))+(IF((E226&lt;G226),1,0))+(IF((I224&lt;K224),1,0))+(IF((I225&lt;K225),1,0))+(IF((I226&lt;K226),1,0))+(IF((M224&lt;O224),1,0))+(IF((M225&lt;O225),1,0))+(IF((M226&lt;O226),1,0))+(IF((Q224&lt;S224),1,0))+(IF((Q225&lt;S225),1,0))+(IF((Q226&lt;S226),1,0))+(IF((U224&lt;W224),1,0))+(IF((U225&lt;W225),1,0))+(IF((U226&lt;W226),1,0))+(IF((Y224&lt;AA224),1,0))+(IF((Y225&lt;AA225),1,0))+(IF((Y226&lt;AA226),1,0))</f>
        <v>10</v>
      </c>
      <c r="AL225" s="213">
        <f>AJ225-AK225</f>
        <v>-9</v>
      </c>
      <c r="AM225" s="194">
        <f>SUM(E224:E226,I224:I226,M224:M226,Q224:Q226,U224:U226,Y224:Y226)</f>
        <v>63</v>
      </c>
      <c r="AN225" s="194">
        <f>SUM(G224:G226,K224:K226,O224:O226,S224:S226,W224:W226,AA224:AA226)</f>
        <v>158</v>
      </c>
      <c r="AO225" s="196">
        <f>AM225-AN225</f>
        <v>-95</v>
      </c>
      <c r="AP225" s="352">
        <f>(AH225-AI225)*1000+(AL225)*100+AO225</f>
        <v>-5995</v>
      </c>
      <c r="AQ225" s="353"/>
      <c r="AR225" s="110"/>
      <c r="AS225" s="110"/>
      <c r="AT225" s="110"/>
      <c r="AW225" s="109"/>
      <c r="AX225" s="109"/>
      <c r="AY225" s="109"/>
      <c r="AZ225" s="109"/>
      <c r="BA225" s="109"/>
      <c r="BB225" s="109"/>
      <c r="BC225" s="109"/>
      <c r="BD225" s="109"/>
      <c r="BE225" s="109"/>
      <c r="BF225" s="109"/>
      <c r="BG225" s="109"/>
      <c r="BH225" s="109"/>
      <c r="BI225" s="109"/>
      <c r="BJ225" s="109"/>
      <c r="BK225" s="109"/>
      <c r="BL225" s="109"/>
      <c r="BM225" s="109"/>
    </row>
    <row r="226" spans="2:65" ht="10.95" customHeight="1" thickBot="1" x14ac:dyDescent="0.25">
      <c r="B226" s="110"/>
      <c r="C226" s="98"/>
      <c r="D226" s="99"/>
      <c r="E226" s="42" t="str">
        <f>IF(AA211="","",AA211)</f>
        <v/>
      </c>
      <c r="F226" s="40" t="str">
        <f t="shared" si="40"/>
        <v/>
      </c>
      <c r="G226" s="301" t="str">
        <f>IF(Y211="","",Y211)</f>
        <v/>
      </c>
      <c r="H226" s="469" t="str">
        <f>IF(J214="","",J214)</f>
        <v/>
      </c>
      <c r="I226" s="41" t="str">
        <f>IF(AA214="","",AA214)</f>
        <v/>
      </c>
      <c r="J226" s="40" t="str">
        <f t="shared" si="41"/>
        <v/>
      </c>
      <c r="K226" s="301" t="str">
        <f>IF(Y214="","",Y214)</f>
        <v/>
      </c>
      <c r="L226" s="472" t="str">
        <f>IF(N220="","",N220)</f>
        <v/>
      </c>
      <c r="M226" s="301">
        <f>IF(AA217="","",AA217)</f>
        <v>11</v>
      </c>
      <c r="N226" s="40" t="str">
        <f t="shared" si="42"/>
        <v>-</v>
      </c>
      <c r="O226" s="301">
        <f>IF(Y217="","",Y217)</f>
        <v>15</v>
      </c>
      <c r="P226" s="472" t="str">
        <f>IF(R220="","",R220)</f>
        <v/>
      </c>
      <c r="Q226" s="41" t="str">
        <f>IF(AA220="","",AA220)</f>
        <v/>
      </c>
      <c r="R226" s="40" t="str">
        <f t="shared" si="43"/>
        <v/>
      </c>
      <c r="S226" s="301" t="str">
        <f>IF(Y220="","",Y220)</f>
        <v/>
      </c>
      <c r="T226" s="472" t="str">
        <f>IF(V220="","",V220)</f>
        <v>-</v>
      </c>
      <c r="U226" s="41" t="str">
        <f>IF(AA223="","",AA223)</f>
        <v/>
      </c>
      <c r="V226" s="40" t="str">
        <f>IF(U226="","","-")</f>
        <v/>
      </c>
      <c r="W226" s="301" t="str">
        <f>IF(Y223="","",Y223)</f>
        <v/>
      </c>
      <c r="X226" s="472" t="str">
        <f>IF(Z220="","",Z220)</f>
        <v/>
      </c>
      <c r="Y226" s="473"/>
      <c r="Z226" s="474"/>
      <c r="AA226" s="474"/>
      <c r="AB226" s="474"/>
      <c r="AC226" s="4">
        <f>AH225</f>
        <v>0</v>
      </c>
      <c r="AD226" s="3" t="s">
        <v>10</v>
      </c>
      <c r="AE226" s="3">
        <f>AI225</f>
        <v>5</v>
      </c>
      <c r="AF226" s="2" t="s">
        <v>7</v>
      </c>
      <c r="AG226" s="219"/>
      <c r="AH226" s="205"/>
      <c r="AI226" s="206"/>
      <c r="AJ226" s="216"/>
      <c r="AK226" s="217"/>
      <c r="AL226" s="210"/>
      <c r="AM226" s="206"/>
      <c r="AN226" s="206"/>
      <c r="AO226" s="210"/>
      <c r="AP226" s="189"/>
      <c r="AQ226" s="189"/>
      <c r="AR226" s="110"/>
      <c r="AS226" s="110"/>
      <c r="AT226" s="110"/>
      <c r="AW226" s="109"/>
      <c r="AX226" s="109"/>
      <c r="AY226" s="109"/>
      <c r="AZ226" s="109"/>
      <c r="BA226" s="109"/>
      <c r="BB226" s="109"/>
      <c r="BC226" s="109"/>
      <c r="BD226" s="109"/>
      <c r="BE226" s="109"/>
      <c r="BF226" s="109"/>
      <c r="BG226" s="109"/>
      <c r="BH226" s="109"/>
      <c r="BI226" s="109"/>
      <c r="BJ226" s="109"/>
      <c r="BK226" s="109"/>
      <c r="BL226" s="109"/>
      <c r="BM226" s="109"/>
    </row>
    <row r="227" spans="2:65" ht="6.6" customHeight="1" x14ac:dyDescent="0.2">
      <c r="B227" s="110"/>
      <c r="C227" s="115"/>
      <c r="D227" s="119"/>
      <c r="E227" s="119"/>
      <c r="F227" s="119"/>
      <c r="G227" s="119"/>
      <c r="H227" s="119"/>
      <c r="I227" s="118"/>
      <c r="J227" s="118"/>
      <c r="K227" s="118"/>
      <c r="L227" s="118"/>
      <c r="M227" s="118"/>
      <c r="N227" s="118"/>
      <c r="O227" s="118"/>
      <c r="P227" s="118"/>
      <c r="Q227" s="118"/>
      <c r="R227" s="118"/>
      <c r="S227" s="117"/>
      <c r="T227" s="113"/>
      <c r="U227" s="113"/>
      <c r="V227" s="113"/>
      <c r="W227" s="113"/>
      <c r="X227" s="113"/>
      <c r="Y227" s="113"/>
      <c r="Z227" s="113"/>
      <c r="AA227" s="113"/>
      <c r="AB227" s="113"/>
      <c r="AC227" s="113"/>
      <c r="AD227" s="113"/>
      <c r="AE227" s="113"/>
      <c r="AF227" s="113"/>
      <c r="AG227" s="113"/>
      <c r="AH227" s="113"/>
      <c r="AI227" s="113"/>
      <c r="AJ227" s="110"/>
      <c r="AK227" s="110"/>
      <c r="AL227" s="110"/>
      <c r="AM227" s="110"/>
      <c r="AN227" s="110"/>
      <c r="AO227" s="110"/>
      <c r="AP227" s="110"/>
      <c r="AQ227" s="110"/>
      <c r="AR227" s="110"/>
      <c r="AS227" s="110"/>
      <c r="AT227" s="110"/>
      <c r="AW227" s="109"/>
      <c r="AX227" s="109"/>
      <c r="AY227" s="109"/>
      <c r="AZ227" s="109"/>
      <c r="BA227" s="109"/>
      <c r="BB227" s="109"/>
      <c r="BC227" s="109"/>
      <c r="BD227" s="109"/>
      <c r="BE227" s="109"/>
      <c r="BF227" s="109"/>
      <c r="BG227" s="109"/>
      <c r="BH227" s="109"/>
      <c r="BI227" s="109"/>
      <c r="BJ227" s="109"/>
      <c r="BK227" s="109"/>
      <c r="BL227" s="109"/>
      <c r="BM227" s="109"/>
    </row>
    <row r="228" spans="2:65" ht="13.95" customHeight="1" x14ac:dyDescent="0.2">
      <c r="C228" s="127"/>
      <c r="D228" s="126"/>
      <c r="E228" s="136" t="s">
        <v>28</v>
      </c>
      <c r="F228" s="116"/>
      <c r="G228" s="110"/>
      <c r="H228" s="110"/>
      <c r="I228" s="110"/>
      <c r="J228" s="110"/>
      <c r="K228" s="110"/>
      <c r="L228" s="135"/>
      <c r="M228" s="135"/>
      <c r="N228" s="135"/>
      <c r="O228" s="135"/>
      <c r="P228" s="135"/>
      <c r="Q228" s="135"/>
      <c r="R228" s="135"/>
      <c r="S228" s="135"/>
      <c r="T228" s="135"/>
      <c r="W228" s="142"/>
      <c r="X228" s="142"/>
      <c r="Y228" s="142"/>
      <c r="Z228" s="142"/>
      <c r="AA228" s="142"/>
      <c r="AB228" s="142"/>
      <c r="AC228" s="142"/>
      <c r="AD228" s="142"/>
      <c r="AE228" s="142"/>
      <c r="AF228" s="142"/>
      <c r="AG228" s="142"/>
      <c r="AH228" s="136" t="s">
        <v>165</v>
      </c>
      <c r="AI228" s="116"/>
      <c r="AJ228" s="110"/>
      <c r="AK228" s="110"/>
      <c r="AL228" s="110"/>
      <c r="AM228" s="110"/>
      <c r="AN228" s="110"/>
      <c r="AO228" s="135"/>
      <c r="AP228" s="135"/>
      <c r="AQ228" s="135"/>
      <c r="AR228" s="135"/>
      <c r="AS228" s="135"/>
      <c r="AT228" s="135"/>
      <c r="AU228" s="135"/>
      <c r="AW228" s="109"/>
      <c r="AX228" s="109"/>
      <c r="AY228" s="109"/>
      <c r="AZ228" s="109"/>
      <c r="BA228" s="109"/>
      <c r="BB228" s="109"/>
      <c r="BC228" s="109"/>
      <c r="BD228" s="109"/>
      <c r="BE228" s="109"/>
      <c r="BF228" s="109"/>
      <c r="BG228" s="109"/>
      <c r="BH228" s="109"/>
      <c r="BI228" s="109"/>
      <c r="BJ228" s="109"/>
      <c r="BK228" s="109"/>
      <c r="BL228" s="109"/>
      <c r="BM228" s="109"/>
    </row>
    <row r="229" spans="2:65" ht="13.95" customHeight="1" x14ac:dyDescent="0.2">
      <c r="C229" s="127"/>
      <c r="D229" s="126"/>
      <c r="E229" s="386" t="str">
        <f>C215</f>
        <v>石水玲珈</v>
      </c>
      <c r="F229" s="387"/>
      <c r="G229" s="387"/>
      <c r="H229" s="387"/>
      <c r="I229" s="387"/>
      <c r="J229" s="387"/>
      <c r="K229" s="387"/>
      <c r="L229" s="388" t="str">
        <f>D215</f>
        <v>土居中</v>
      </c>
      <c r="M229" s="387"/>
      <c r="N229" s="387"/>
      <c r="O229" s="387"/>
      <c r="P229" s="387"/>
      <c r="Q229" s="387"/>
      <c r="R229" s="389"/>
      <c r="S229" s="117"/>
      <c r="V229" s="142"/>
      <c r="W229" s="142"/>
      <c r="X229" s="142"/>
      <c r="Y229" s="142"/>
      <c r="Z229" s="142"/>
      <c r="AA229" s="142"/>
      <c r="AB229" s="142"/>
      <c r="AC229" s="142"/>
      <c r="AD229" s="142"/>
      <c r="AE229" s="142"/>
      <c r="AF229" s="142"/>
      <c r="AG229" s="142"/>
      <c r="AH229" s="386" t="str">
        <f>C224</f>
        <v>髙橋理夢</v>
      </c>
      <c r="AI229" s="387"/>
      <c r="AJ229" s="387"/>
      <c r="AK229" s="387"/>
      <c r="AL229" s="387"/>
      <c r="AM229" s="387"/>
      <c r="AN229" s="387"/>
      <c r="AO229" s="388" t="str">
        <f>D224</f>
        <v>土居中</v>
      </c>
      <c r="AP229" s="387"/>
      <c r="AQ229" s="387"/>
      <c r="AR229" s="387"/>
      <c r="AS229" s="387"/>
      <c r="AT229" s="387"/>
      <c r="AU229" s="389"/>
      <c r="AW229" s="109"/>
      <c r="AX229" s="109"/>
      <c r="AY229" s="109"/>
      <c r="AZ229" s="109"/>
      <c r="BA229" s="109"/>
      <c r="BB229" s="109"/>
      <c r="BC229" s="109"/>
      <c r="BD229" s="109"/>
      <c r="BE229" s="109"/>
      <c r="BF229" s="109"/>
      <c r="BG229" s="109"/>
      <c r="BH229" s="109"/>
      <c r="BI229" s="109"/>
      <c r="BJ229" s="109"/>
      <c r="BK229" s="109"/>
      <c r="BL229" s="109"/>
      <c r="BM229" s="109"/>
    </row>
    <row r="230" spans="2:65" ht="13.95" customHeight="1" x14ac:dyDescent="0.2">
      <c r="C230" s="127"/>
      <c r="D230" s="126"/>
      <c r="E230" s="382" t="str">
        <f>C216</f>
        <v>滝本美玲</v>
      </c>
      <c r="F230" s="383"/>
      <c r="G230" s="383"/>
      <c r="H230" s="383"/>
      <c r="I230" s="383"/>
      <c r="J230" s="383"/>
      <c r="K230" s="383"/>
      <c r="L230" s="384" t="str">
        <f>D216</f>
        <v>土居中</v>
      </c>
      <c r="M230" s="383"/>
      <c r="N230" s="383"/>
      <c r="O230" s="383"/>
      <c r="P230" s="383"/>
      <c r="Q230" s="383"/>
      <c r="R230" s="385"/>
      <c r="S230" s="132"/>
      <c r="V230" s="110"/>
      <c r="W230" s="110"/>
      <c r="X230" s="110"/>
      <c r="Y230" s="110"/>
      <c r="Z230" s="110"/>
      <c r="AA230" s="110"/>
      <c r="AB230" s="110"/>
      <c r="AC230" s="110"/>
      <c r="AD230" s="110"/>
      <c r="AE230" s="110"/>
      <c r="AF230" s="110"/>
      <c r="AG230" s="110"/>
      <c r="AH230" s="382" t="str">
        <f>C225</f>
        <v>石水明日香</v>
      </c>
      <c r="AI230" s="383"/>
      <c r="AJ230" s="383"/>
      <c r="AK230" s="383"/>
      <c r="AL230" s="383"/>
      <c r="AM230" s="383"/>
      <c r="AN230" s="383"/>
      <c r="AO230" s="384" t="str">
        <f>D225</f>
        <v>土居中</v>
      </c>
      <c r="AP230" s="383"/>
      <c r="AQ230" s="383"/>
      <c r="AR230" s="383"/>
      <c r="AS230" s="383"/>
      <c r="AT230" s="383"/>
      <c r="AU230" s="385"/>
      <c r="AW230" s="109"/>
      <c r="AX230" s="109"/>
      <c r="AY230" s="109"/>
      <c r="AZ230" s="109"/>
      <c r="BA230" s="109"/>
      <c r="BB230" s="109"/>
      <c r="BC230" s="109"/>
      <c r="BD230" s="109"/>
      <c r="BE230" s="109"/>
      <c r="BF230" s="109"/>
      <c r="BG230" s="109"/>
      <c r="BH230" s="109"/>
      <c r="BI230" s="109"/>
      <c r="BJ230" s="109"/>
      <c r="BK230" s="109"/>
      <c r="BL230" s="109"/>
      <c r="BM230" s="109"/>
    </row>
    <row r="231" spans="2:65" ht="13.95" customHeight="1" x14ac:dyDescent="0.2">
      <c r="C231" s="127"/>
      <c r="D231" s="126"/>
      <c r="E231" s="130" t="s">
        <v>30</v>
      </c>
      <c r="F231" s="130"/>
      <c r="G231" s="130"/>
      <c r="H231" s="130"/>
      <c r="I231" s="130"/>
      <c r="J231" s="130"/>
      <c r="K231" s="130"/>
      <c r="L231" s="130"/>
      <c r="M231" s="130"/>
      <c r="N231" s="130"/>
      <c r="O231" s="130"/>
      <c r="P231" s="130"/>
      <c r="Q231" s="130"/>
      <c r="R231" s="130"/>
      <c r="S231" s="129"/>
      <c r="W231" s="110"/>
      <c r="X231" s="110"/>
      <c r="Y231" s="110"/>
      <c r="Z231" s="110"/>
      <c r="AA231" s="110"/>
      <c r="AB231" s="110"/>
      <c r="AC231" s="110"/>
      <c r="AD231" s="110"/>
      <c r="AE231" s="110"/>
      <c r="AF231" s="110"/>
      <c r="AG231" s="110"/>
      <c r="AH231" s="110"/>
      <c r="AI231" s="110"/>
      <c r="AJ231" s="110"/>
      <c r="AK231" s="110"/>
      <c r="AL231" s="110"/>
      <c r="AW231" s="109"/>
      <c r="AX231" s="109"/>
      <c r="AY231" s="109"/>
      <c r="AZ231" s="109"/>
      <c r="BA231" s="109"/>
      <c r="BB231" s="109"/>
      <c r="BC231" s="109"/>
      <c r="BD231" s="109"/>
      <c r="BE231" s="109"/>
      <c r="BF231" s="109"/>
      <c r="BG231" s="109"/>
      <c r="BH231" s="109"/>
      <c r="BI231" s="109"/>
      <c r="BJ231" s="109"/>
      <c r="BK231" s="109"/>
      <c r="BL231" s="109"/>
      <c r="BM231" s="109"/>
    </row>
    <row r="232" spans="2:65" ht="13.95" customHeight="1" x14ac:dyDescent="0.2">
      <c r="C232" s="127"/>
      <c r="D232" s="126"/>
      <c r="E232" s="386" t="str">
        <f>C218</f>
        <v>安部璃桜</v>
      </c>
      <c r="F232" s="387"/>
      <c r="G232" s="387"/>
      <c r="H232" s="387"/>
      <c r="I232" s="387"/>
      <c r="J232" s="387"/>
      <c r="K232" s="387"/>
      <c r="L232" s="388" t="str">
        <f>D218</f>
        <v>土居中</v>
      </c>
      <c r="M232" s="387"/>
      <c r="N232" s="387"/>
      <c r="O232" s="387"/>
      <c r="P232" s="387"/>
      <c r="Q232" s="387"/>
      <c r="R232" s="389"/>
      <c r="S232" s="125"/>
      <c r="V232" s="135"/>
      <c r="W232" s="135"/>
      <c r="X232" s="110"/>
      <c r="Y232" s="110"/>
      <c r="Z232" s="110"/>
      <c r="AA232" s="110"/>
      <c r="AB232" s="110"/>
      <c r="AC232" s="110"/>
      <c r="AD232" s="110"/>
      <c r="AE232" s="110"/>
      <c r="AF232" s="110"/>
      <c r="AG232" s="110"/>
      <c r="AH232" s="110"/>
      <c r="AI232" s="110"/>
      <c r="AJ232" s="110"/>
      <c r="AK232" s="110"/>
      <c r="AL232" s="110"/>
      <c r="AW232" s="109"/>
      <c r="AX232" s="109"/>
      <c r="AY232" s="109"/>
      <c r="AZ232" s="109"/>
      <c r="BA232" s="109"/>
      <c r="BB232" s="109"/>
      <c r="BC232" s="109"/>
      <c r="BD232" s="109"/>
      <c r="BE232" s="109"/>
      <c r="BF232" s="109"/>
      <c r="BG232" s="109"/>
      <c r="BH232" s="109"/>
      <c r="BI232" s="109"/>
      <c r="BJ232" s="109"/>
      <c r="BK232" s="109"/>
      <c r="BL232" s="109"/>
      <c r="BM232" s="109"/>
    </row>
    <row r="233" spans="2:65" ht="13.95" customHeight="1" x14ac:dyDescent="0.2">
      <c r="C233" s="126"/>
      <c r="D233" s="126"/>
      <c r="E233" s="382" t="str">
        <f>C219</f>
        <v>尾藤陽向</v>
      </c>
      <c r="F233" s="383"/>
      <c r="G233" s="383"/>
      <c r="H233" s="383"/>
      <c r="I233" s="383"/>
      <c r="J233" s="383"/>
      <c r="K233" s="383"/>
      <c r="L233" s="384" t="str">
        <f>D219</f>
        <v>土居中</v>
      </c>
      <c r="M233" s="383"/>
      <c r="N233" s="383"/>
      <c r="O233" s="383"/>
      <c r="P233" s="383"/>
      <c r="Q233" s="383"/>
      <c r="R233" s="385"/>
      <c r="S233" s="125"/>
      <c r="V233" s="110"/>
      <c r="W233" s="110"/>
      <c r="X233" s="110"/>
      <c r="Y233" s="110"/>
      <c r="Z233" s="110"/>
      <c r="AA233" s="110"/>
      <c r="AB233" s="110"/>
      <c r="AC233" s="110"/>
      <c r="AD233" s="110"/>
      <c r="AE233" s="110"/>
      <c r="AF233" s="110"/>
      <c r="AG233" s="110"/>
      <c r="AH233" s="110"/>
      <c r="AI233" s="110"/>
      <c r="AJ233" s="110"/>
      <c r="AW233" s="109"/>
      <c r="AX233" s="109"/>
      <c r="AY233" s="109"/>
      <c r="AZ233" s="109"/>
      <c r="BA233" s="109"/>
      <c r="BB233" s="109"/>
      <c r="BC233" s="109"/>
      <c r="BD233" s="109"/>
      <c r="BE233" s="109"/>
      <c r="BF233" s="109"/>
      <c r="BG233" s="109"/>
      <c r="BH233" s="109"/>
      <c r="BI233" s="109"/>
      <c r="BJ233" s="109"/>
      <c r="BK233" s="109"/>
      <c r="BL233" s="109"/>
      <c r="BM233" s="109"/>
    </row>
    <row r="234" spans="2:65" ht="9" customHeight="1" x14ac:dyDescent="0.2">
      <c r="AR234" s="110"/>
      <c r="AS234" s="110"/>
      <c r="AT234" s="110"/>
      <c r="AU234" s="110"/>
      <c r="AV234" s="110"/>
      <c r="BC234" s="109"/>
      <c r="BD234" s="109"/>
      <c r="BE234" s="109"/>
      <c r="BF234" s="109"/>
      <c r="BG234" s="109"/>
      <c r="BH234" s="109"/>
      <c r="BI234" s="109"/>
      <c r="BJ234" s="109"/>
      <c r="BK234" s="109"/>
      <c r="BL234" s="109"/>
      <c r="BM234" s="109"/>
    </row>
    <row r="235" spans="2:65" ht="10.199999999999999" customHeight="1" x14ac:dyDescent="0.2">
      <c r="BH235" s="109"/>
      <c r="BI235" s="109"/>
      <c r="BJ235" s="109"/>
      <c r="BK235" s="109"/>
      <c r="BL235" s="109"/>
      <c r="BM235" s="109"/>
    </row>
    <row r="236" spans="2:65" ht="10.199999999999999" customHeight="1" x14ac:dyDescent="0.2">
      <c r="BH236" s="109"/>
      <c r="BI236" s="109"/>
      <c r="BJ236" s="109"/>
      <c r="BK236" s="109"/>
      <c r="BL236" s="109"/>
      <c r="BM236" s="109"/>
    </row>
    <row r="237" spans="2:65" ht="10.199999999999999" customHeight="1" x14ac:dyDescent="0.2">
      <c r="BH237" s="109"/>
      <c r="BI237" s="109"/>
      <c r="BJ237" s="109"/>
      <c r="BK237" s="109"/>
      <c r="BL237" s="109"/>
      <c r="BM237" s="109"/>
    </row>
    <row r="238" spans="2:65" ht="10.199999999999999" customHeight="1" x14ac:dyDescent="0.2">
      <c r="BH238" s="109"/>
      <c r="BI238" s="109"/>
      <c r="BJ238" s="109"/>
      <c r="BK238" s="109"/>
      <c r="BL238" s="109"/>
      <c r="BM238" s="109"/>
    </row>
    <row r="239" spans="2:65" ht="10.199999999999999" customHeight="1" x14ac:dyDescent="0.2">
      <c r="BH239" s="109"/>
      <c r="BI239" s="109"/>
      <c r="BJ239" s="109"/>
      <c r="BK239" s="109"/>
      <c r="BL239" s="109"/>
      <c r="BM239" s="109"/>
    </row>
    <row r="240" spans="2:65" ht="10.199999999999999" customHeight="1" x14ac:dyDescent="0.2">
      <c r="BH240" s="109"/>
      <c r="BI240" s="109"/>
      <c r="BJ240" s="109"/>
      <c r="BK240" s="109"/>
      <c r="BL240" s="109"/>
      <c r="BM240" s="109"/>
    </row>
    <row r="241" spans="3:65" ht="10.199999999999999" customHeight="1" x14ac:dyDescent="0.2">
      <c r="BH241" s="109"/>
      <c r="BI241" s="109"/>
      <c r="BJ241" s="109"/>
      <c r="BK241" s="109"/>
      <c r="BL241" s="109"/>
      <c r="BM241" s="109"/>
    </row>
    <row r="242" spans="3:65" ht="19.95" customHeight="1" x14ac:dyDescent="0.2">
      <c r="C242" s="109" t="s">
        <v>183</v>
      </c>
      <c r="BH242" s="109"/>
      <c r="BI242" s="109"/>
      <c r="BJ242" s="109"/>
      <c r="BK242" s="109"/>
      <c r="BL242" s="109"/>
      <c r="BM242" s="109"/>
    </row>
    <row r="243" spans="3:65" ht="19.95" customHeight="1" x14ac:dyDescent="0.2">
      <c r="C243" s="109" t="s">
        <v>187</v>
      </c>
      <c r="BH243" s="109"/>
      <c r="BI243" s="109"/>
      <c r="BJ243" s="109"/>
      <c r="BK243" s="109"/>
      <c r="BL243" s="109"/>
      <c r="BM243" s="109"/>
    </row>
    <row r="244" spans="3:65" ht="19.95" customHeight="1" x14ac:dyDescent="0.2">
      <c r="C244" s="109" t="s">
        <v>188</v>
      </c>
      <c r="BH244" s="109"/>
      <c r="BI244" s="109"/>
      <c r="BJ244" s="109"/>
      <c r="BK244" s="109"/>
      <c r="BL244" s="109"/>
      <c r="BM244" s="109"/>
    </row>
    <row r="245" spans="3:65" ht="19.95" customHeight="1" x14ac:dyDescent="0.2">
      <c r="C245" s="109" t="s">
        <v>181</v>
      </c>
      <c r="BH245" s="109"/>
      <c r="BI245" s="109"/>
      <c r="BJ245" s="109"/>
      <c r="BK245" s="109"/>
      <c r="BL245" s="109"/>
      <c r="BM245" s="109"/>
    </row>
    <row r="246" spans="3:65" ht="19.95" customHeight="1" x14ac:dyDescent="0.2">
      <c r="BH246" s="109"/>
      <c r="BI246" s="109"/>
      <c r="BJ246" s="109"/>
      <c r="BK246" s="109"/>
      <c r="BL246" s="109"/>
      <c r="BM246" s="109"/>
    </row>
    <row r="247" spans="3:65" ht="19.95" customHeight="1" x14ac:dyDescent="0.2">
      <c r="C247" s="109" t="s">
        <v>182</v>
      </c>
      <c r="BH247" s="109"/>
      <c r="BI247" s="109"/>
      <c r="BJ247" s="109"/>
      <c r="BK247" s="109"/>
      <c r="BL247" s="109"/>
      <c r="BM247" s="109"/>
    </row>
    <row r="248" spans="3:65" ht="19.95" customHeight="1" x14ac:dyDescent="0.2">
      <c r="C248" s="109" t="s">
        <v>184</v>
      </c>
      <c r="BH248" s="109"/>
      <c r="BI248" s="109"/>
      <c r="BJ248" s="109"/>
      <c r="BK248" s="109"/>
      <c r="BL248" s="109"/>
      <c r="BM248" s="109"/>
    </row>
    <row r="249" spans="3:65" ht="19.95" customHeight="1" x14ac:dyDescent="0.2">
      <c r="C249" s="109" t="s">
        <v>185</v>
      </c>
      <c r="BH249" s="109"/>
      <c r="BI249" s="109"/>
      <c r="BJ249" s="109"/>
      <c r="BK249" s="109"/>
      <c r="BL249" s="109"/>
      <c r="BM249" s="109"/>
    </row>
    <row r="250" spans="3:65" ht="19.95" customHeight="1" x14ac:dyDescent="0.2">
      <c r="BH250" s="109"/>
      <c r="BI250" s="109"/>
      <c r="BJ250" s="109"/>
      <c r="BK250" s="109"/>
      <c r="BL250" s="109"/>
      <c r="BM250" s="109"/>
    </row>
    <row r="251" spans="3:65" ht="19.95" customHeight="1" x14ac:dyDescent="0.2">
      <c r="BH251" s="109"/>
      <c r="BI251" s="109"/>
      <c r="BJ251" s="109"/>
      <c r="BK251" s="109"/>
      <c r="BL251" s="109"/>
      <c r="BM251" s="109"/>
    </row>
    <row r="252" spans="3:65" ht="19.95" customHeight="1" x14ac:dyDescent="0.2">
      <c r="BH252" s="109"/>
      <c r="BI252" s="109"/>
      <c r="BJ252" s="109"/>
      <c r="BK252" s="109"/>
      <c r="BL252" s="109"/>
      <c r="BM252" s="109"/>
    </row>
    <row r="253" spans="3:65" ht="19.95" customHeight="1" x14ac:dyDescent="0.2">
      <c r="BH253" s="109"/>
      <c r="BI253" s="109"/>
      <c r="BJ253" s="109"/>
      <c r="BK253" s="109"/>
      <c r="BL253" s="109"/>
      <c r="BM253" s="109"/>
    </row>
    <row r="254" spans="3:65" ht="19.95" customHeight="1" x14ac:dyDescent="0.2">
      <c r="BH254" s="109"/>
      <c r="BI254" s="109"/>
      <c r="BJ254" s="109"/>
      <c r="BK254" s="109"/>
      <c r="BL254" s="109"/>
      <c r="BM254" s="109"/>
    </row>
    <row r="255" spans="3:65" ht="12" customHeight="1" x14ac:dyDescent="0.2">
      <c r="BH255" s="109"/>
      <c r="BI255" s="109"/>
      <c r="BJ255" s="109"/>
      <c r="BK255" s="109"/>
      <c r="BL255" s="109"/>
      <c r="BM255" s="109"/>
    </row>
    <row r="256" spans="3:65" ht="12" customHeight="1" x14ac:dyDescent="0.2">
      <c r="BH256" s="109"/>
      <c r="BI256" s="109"/>
      <c r="BJ256" s="109"/>
      <c r="BK256" s="109"/>
      <c r="BL256" s="109"/>
      <c r="BM256" s="109"/>
    </row>
    <row r="257" spans="60:65" ht="12" customHeight="1" x14ac:dyDescent="0.2">
      <c r="BH257" s="109"/>
      <c r="BI257" s="109"/>
      <c r="BJ257" s="109"/>
      <c r="BK257" s="109"/>
      <c r="BL257" s="109"/>
      <c r="BM257" s="109"/>
    </row>
    <row r="258" spans="60:65" ht="12" customHeight="1" x14ac:dyDescent="0.2">
      <c r="BH258" s="109"/>
      <c r="BI258" s="109"/>
      <c r="BJ258" s="109"/>
      <c r="BK258" s="109"/>
      <c r="BL258" s="109"/>
      <c r="BM258" s="109"/>
    </row>
    <row r="259" spans="60:65" ht="12" customHeight="1" x14ac:dyDescent="0.2">
      <c r="BH259" s="109"/>
      <c r="BI259" s="109"/>
      <c r="BJ259" s="109"/>
      <c r="BK259" s="109"/>
      <c r="BL259" s="109"/>
      <c r="BM259" s="109"/>
    </row>
    <row r="260" spans="60:65" ht="12" customHeight="1" x14ac:dyDescent="0.2">
      <c r="BH260" s="109"/>
      <c r="BI260" s="109"/>
      <c r="BJ260" s="109"/>
      <c r="BK260" s="109"/>
      <c r="BL260" s="109"/>
      <c r="BM260" s="109"/>
    </row>
    <row r="261" spans="60:65" ht="12" customHeight="1" x14ac:dyDescent="0.2">
      <c r="BH261" s="109"/>
      <c r="BI261" s="109"/>
      <c r="BJ261" s="109"/>
      <c r="BK261" s="109"/>
      <c r="BL261" s="109"/>
      <c r="BM261" s="109"/>
    </row>
    <row r="262" spans="60:65" ht="12" customHeight="1" x14ac:dyDescent="0.2">
      <c r="BH262" s="109"/>
      <c r="BI262" s="109"/>
      <c r="BJ262" s="109"/>
      <c r="BK262" s="109"/>
      <c r="BL262" s="109"/>
      <c r="BM262" s="109"/>
    </row>
    <row r="263" spans="60:65" ht="12" customHeight="1" x14ac:dyDescent="0.2">
      <c r="BH263" s="109"/>
      <c r="BI263" s="109"/>
      <c r="BJ263" s="109"/>
      <c r="BK263" s="109"/>
      <c r="BL263" s="109"/>
      <c r="BM263" s="109"/>
    </row>
    <row r="264" spans="60:65" ht="12" customHeight="1" x14ac:dyDescent="0.2">
      <c r="BH264" s="109"/>
      <c r="BI264" s="109"/>
      <c r="BJ264" s="109"/>
      <c r="BK264" s="109"/>
      <c r="BL264" s="109"/>
      <c r="BM264" s="109"/>
    </row>
    <row r="265" spans="60:65" ht="12" customHeight="1" x14ac:dyDescent="0.2">
      <c r="BH265" s="109"/>
      <c r="BI265" s="109"/>
      <c r="BJ265" s="109"/>
      <c r="BK265" s="109"/>
      <c r="BL265" s="109"/>
      <c r="BM265" s="109"/>
    </row>
    <row r="266" spans="60:65" ht="12" customHeight="1" x14ac:dyDescent="0.2">
      <c r="BH266" s="109"/>
      <c r="BI266" s="109"/>
      <c r="BJ266" s="109"/>
      <c r="BK266" s="109"/>
      <c r="BL266" s="109"/>
      <c r="BM266" s="109"/>
    </row>
    <row r="267" spans="60:65" ht="12" customHeight="1" x14ac:dyDescent="0.2">
      <c r="BH267" s="109"/>
      <c r="BI267" s="109"/>
      <c r="BJ267" s="109"/>
      <c r="BK267" s="109"/>
      <c r="BL267" s="109"/>
      <c r="BM267" s="109"/>
    </row>
    <row r="268" spans="60:65" ht="12" customHeight="1" x14ac:dyDescent="0.2">
      <c r="BH268" s="109"/>
      <c r="BI268" s="109"/>
      <c r="BJ268" s="109"/>
      <c r="BK268" s="109"/>
      <c r="BL268" s="109"/>
      <c r="BM268" s="109"/>
    </row>
    <row r="269" spans="60:65" ht="12" customHeight="1" x14ac:dyDescent="0.2">
      <c r="BH269" s="109"/>
      <c r="BI269" s="109"/>
      <c r="BJ269" s="109"/>
      <c r="BK269" s="109"/>
      <c r="BL269" s="109"/>
      <c r="BM269" s="109"/>
    </row>
    <row r="270" spans="60:65" ht="12" customHeight="1" x14ac:dyDescent="0.2">
      <c r="BH270" s="109"/>
      <c r="BI270" s="109"/>
      <c r="BJ270" s="109"/>
      <c r="BK270" s="109"/>
      <c r="BL270" s="109"/>
      <c r="BM270" s="109"/>
    </row>
    <row r="271" spans="60:65" ht="12" customHeight="1" x14ac:dyDescent="0.2">
      <c r="BH271" s="109"/>
      <c r="BI271" s="109"/>
      <c r="BJ271" s="109"/>
      <c r="BK271" s="109"/>
      <c r="BL271" s="109"/>
      <c r="BM271" s="109"/>
    </row>
    <row r="272" spans="60:65" ht="12" customHeight="1" x14ac:dyDescent="0.2">
      <c r="BH272" s="109"/>
      <c r="BI272" s="109"/>
      <c r="BJ272" s="109"/>
      <c r="BK272" s="109"/>
      <c r="BL272" s="109"/>
      <c r="BM272" s="109"/>
    </row>
    <row r="273" spans="60:65" ht="12" customHeight="1" x14ac:dyDescent="0.2">
      <c r="BH273" s="109"/>
      <c r="BI273" s="109"/>
      <c r="BJ273" s="109"/>
      <c r="BK273" s="109"/>
      <c r="BL273" s="109"/>
      <c r="BM273" s="109"/>
    </row>
    <row r="274" spans="60:65" ht="12" customHeight="1" x14ac:dyDescent="0.2">
      <c r="BH274" s="109"/>
      <c r="BI274" s="109"/>
      <c r="BJ274" s="109"/>
      <c r="BK274" s="109"/>
      <c r="BL274" s="109"/>
      <c r="BM274" s="109"/>
    </row>
    <row r="275" spans="60:65" ht="12" customHeight="1" x14ac:dyDescent="0.2">
      <c r="BH275" s="109"/>
      <c r="BI275" s="109"/>
      <c r="BJ275" s="109"/>
      <c r="BK275" s="109"/>
      <c r="BL275" s="109"/>
      <c r="BM275" s="109"/>
    </row>
    <row r="276" spans="60:65" ht="12" customHeight="1" x14ac:dyDescent="0.2">
      <c r="BH276" s="109"/>
      <c r="BI276" s="109"/>
      <c r="BJ276" s="109"/>
      <c r="BK276" s="109"/>
      <c r="BL276" s="109"/>
      <c r="BM276" s="109"/>
    </row>
    <row r="277" spans="60:65" ht="12" customHeight="1" x14ac:dyDescent="0.2">
      <c r="BH277" s="109"/>
      <c r="BI277" s="109"/>
      <c r="BJ277" s="109"/>
      <c r="BK277" s="109"/>
      <c r="BL277" s="109"/>
      <c r="BM277" s="109"/>
    </row>
    <row r="278" spans="60:65" ht="12" customHeight="1" x14ac:dyDescent="0.2">
      <c r="BH278" s="109"/>
      <c r="BI278" s="109"/>
      <c r="BJ278" s="109"/>
      <c r="BK278" s="109"/>
      <c r="BL278" s="109"/>
      <c r="BM278" s="109"/>
    </row>
    <row r="279" spans="60:65" ht="12" customHeight="1" x14ac:dyDescent="0.2">
      <c r="BH279" s="109"/>
      <c r="BI279" s="109"/>
      <c r="BJ279" s="109"/>
      <c r="BK279" s="109"/>
      <c r="BL279" s="109"/>
      <c r="BM279" s="109"/>
    </row>
    <row r="280" spans="60:65" ht="12" customHeight="1" x14ac:dyDescent="0.2">
      <c r="BH280" s="109"/>
      <c r="BI280" s="109"/>
      <c r="BJ280" s="109"/>
      <c r="BK280" s="109"/>
      <c r="BL280" s="109"/>
      <c r="BM280" s="109"/>
    </row>
    <row r="281" spans="60:65" ht="12" customHeight="1" x14ac:dyDescent="0.2">
      <c r="BH281" s="109"/>
      <c r="BI281" s="109"/>
      <c r="BJ281" s="109"/>
      <c r="BK281" s="109"/>
      <c r="BL281" s="109"/>
      <c r="BM281" s="109"/>
    </row>
    <row r="282" spans="60:65" ht="12" customHeight="1" x14ac:dyDescent="0.2">
      <c r="BH282" s="109"/>
      <c r="BI282" s="109"/>
      <c r="BJ282" s="109"/>
      <c r="BK282" s="109"/>
      <c r="BL282" s="109"/>
      <c r="BM282" s="109"/>
    </row>
    <row r="283" spans="60:65" ht="12" customHeight="1" x14ac:dyDescent="0.2">
      <c r="BH283" s="109"/>
      <c r="BI283" s="109"/>
      <c r="BJ283" s="109"/>
      <c r="BK283" s="109"/>
      <c r="BL283" s="109"/>
      <c r="BM283" s="109"/>
    </row>
    <row r="284" spans="60:65" ht="12" customHeight="1" x14ac:dyDescent="0.2">
      <c r="BH284" s="109"/>
      <c r="BI284" s="109"/>
      <c r="BJ284" s="109"/>
      <c r="BK284" s="109"/>
      <c r="BL284" s="109"/>
      <c r="BM284" s="109"/>
    </row>
    <row r="285" spans="60:65" ht="12" customHeight="1" x14ac:dyDescent="0.2">
      <c r="BH285" s="109"/>
      <c r="BI285" s="109"/>
      <c r="BJ285" s="109"/>
      <c r="BK285" s="109"/>
      <c r="BL285" s="109"/>
      <c r="BM285" s="109"/>
    </row>
    <row r="286" spans="60:65" ht="12" customHeight="1" x14ac:dyDescent="0.2">
      <c r="BH286" s="109"/>
      <c r="BI286" s="109"/>
      <c r="BJ286" s="109"/>
      <c r="BK286" s="109"/>
      <c r="BL286" s="109"/>
      <c r="BM286" s="109"/>
    </row>
  </sheetData>
  <mergeCells count="560">
    <mergeCell ref="C22:P22"/>
    <mergeCell ref="C24:D25"/>
    <mergeCell ref="E24:H24"/>
    <mergeCell ref="I24:L24"/>
    <mergeCell ref="M24:P24"/>
    <mergeCell ref="Q24:T24"/>
    <mergeCell ref="E26:H28"/>
    <mergeCell ref="H29:H31"/>
    <mergeCell ref="I29:L31"/>
    <mergeCell ref="E25:H25"/>
    <mergeCell ref="I25:L25"/>
    <mergeCell ref="M25:P25"/>
    <mergeCell ref="Q25:T25"/>
    <mergeCell ref="U25:X25"/>
    <mergeCell ref="C42:D43"/>
    <mergeCell ref="E42:H42"/>
    <mergeCell ref="I42:L42"/>
    <mergeCell ref="M42:P42"/>
    <mergeCell ref="Q42:T42"/>
    <mergeCell ref="H32:H34"/>
    <mergeCell ref="L32:L34"/>
    <mergeCell ref="M32:P34"/>
    <mergeCell ref="H35:H37"/>
    <mergeCell ref="L35:L37"/>
    <mergeCell ref="P35:P37"/>
    <mergeCell ref="Q35:T37"/>
    <mergeCell ref="E43:H43"/>
    <mergeCell ref="I43:L43"/>
    <mergeCell ref="M43:P43"/>
    <mergeCell ref="Q43:T43"/>
    <mergeCell ref="U43:X43"/>
    <mergeCell ref="H38:H40"/>
    <mergeCell ref="L38:L40"/>
    <mergeCell ref="P38:P40"/>
    <mergeCell ref="T38:T40"/>
    <mergeCell ref="U38:X40"/>
    <mergeCell ref="H50:H52"/>
    <mergeCell ref="L50:L52"/>
    <mergeCell ref="M50:P52"/>
    <mergeCell ref="H53:H55"/>
    <mergeCell ref="L53:L55"/>
    <mergeCell ref="P53:P55"/>
    <mergeCell ref="Q53:T55"/>
    <mergeCell ref="E44:H46"/>
    <mergeCell ref="H47:H49"/>
    <mergeCell ref="I47:L49"/>
    <mergeCell ref="L44:L46"/>
    <mergeCell ref="P44:P46"/>
    <mergeCell ref="T44:T46"/>
    <mergeCell ref="X44:X46"/>
    <mergeCell ref="X47:X49"/>
    <mergeCell ref="H56:H58"/>
    <mergeCell ref="L56:L58"/>
    <mergeCell ref="P56:P58"/>
    <mergeCell ref="T56:T58"/>
    <mergeCell ref="U56:X58"/>
    <mergeCell ref="C61:C62"/>
    <mergeCell ref="E61:K61"/>
    <mergeCell ref="E62:K62"/>
    <mergeCell ref="C63:C64"/>
    <mergeCell ref="E63:K63"/>
    <mergeCell ref="E64:K64"/>
    <mergeCell ref="S64:Y64"/>
    <mergeCell ref="Z64:AF64"/>
    <mergeCell ref="C65:C66"/>
    <mergeCell ref="E65:K65"/>
    <mergeCell ref="S65:Y65"/>
    <mergeCell ref="Z65:AF65"/>
    <mergeCell ref="E66:K66"/>
    <mergeCell ref="I76:L76"/>
    <mergeCell ref="M76:P76"/>
    <mergeCell ref="Q76:T76"/>
    <mergeCell ref="C67:C68"/>
    <mergeCell ref="E67:K67"/>
    <mergeCell ref="S67:Y67"/>
    <mergeCell ref="U76:X76"/>
    <mergeCell ref="Y76:AB76"/>
    <mergeCell ref="Z67:AF67"/>
    <mergeCell ref="E68:K68"/>
    <mergeCell ref="S68:Y68"/>
    <mergeCell ref="Z68:AF68"/>
    <mergeCell ref="E77:H77"/>
    <mergeCell ref="I77:L77"/>
    <mergeCell ref="M77:P77"/>
    <mergeCell ref="Q77:T77"/>
    <mergeCell ref="U77:X77"/>
    <mergeCell ref="Y77:AB77"/>
    <mergeCell ref="AC77:AF77"/>
    <mergeCell ref="T84:T86"/>
    <mergeCell ref="X84:X86"/>
    <mergeCell ref="H84:H86"/>
    <mergeCell ref="L84:L86"/>
    <mergeCell ref="M84:P86"/>
    <mergeCell ref="AB84:AB86"/>
    <mergeCell ref="H81:H83"/>
    <mergeCell ref="I81:L83"/>
    <mergeCell ref="L78:L80"/>
    <mergeCell ref="P78:P80"/>
    <mergeCell ref="E78:H80"/>
    <mergeCell ref="P81:P83"/>
    <mergeCell ref="T81:T83"/>
    <mergeCell ref="X81:X83"/>
    <mergeCell ref="AB81:AB83"/>
    <mergeCell ref="AF81:AF83"/>
    <mergeCell ref="H90:H92"/>
    <mergeCell ref="L90:L92"/>
    <mergeCell ref="P90:P92"/>
    <mergeCell ref="T90:T92"/>
    <mergeCell ref="U90:X92"/>
    <mergeCell ref="H87:H89"/>
    <mergeCell ref="L87:L89"/>
    <mergeCell ref="P87:P89"/>
    <mergeCell ref="Q87:T89"/>
    <mergeCell ref="H96:H98"/>
    <mergeCell ref="L96:L98"/>
    <mergeCell ref="P96:P98"/>
    <mergeCell ref="T96:T98"/>
    <mergeCell ref="X96:X98"/>
    <mergeCell ref="AB96:AB98"/>
    <mergeCell ref="H93:H95"/>
    <mergeCell ref="L93:L95"/>
    <mergeCell ref="P93:P95"/>
    <mergeCell ref="T93:T95"/>
    <mergeCell ref="X93:X95"/>
    <mergeCell ref="Y93:AB95"/>
    <mergeCell ref="H118:H120"/>
    <mergeCell ref="L118:L120"/>
    <mergeCell ref="M118:P120"/>
    <mergeCell ref="M111:P111"/>
    <mergeCell ref="Q111:T111"/>
    <mergeCell ref="U111:X111"/>
    <mergeCell ref="E112:H114"/>
    <mergeCell ref="E111:H111"/>
    <mergeCell ref="I111:L111"/>
    <mergeCell ref="L112:L114"/>
    <mergeCell ref="P112:P114"/>
    <mergeCell ref="T112:T114"/>
    <mergeCell ref="X112:X114"/>
    <mergeCell ref="H121:H123"/>
    <mergeCell ref="L121:L123"/>
    <mergeCell ref="P121:P123"/>
    <mergeCell ref="Q121:T123"/>
    <mergeCell ref="H124:H126"/>
    <mergeCell ref="L124:L126"/>
    <mergeCell ref="P124:P126"/>
    <mergeCell ref="T124:T126"/>
    <mergeCell ref="U124:X126"/>
    <mergeCell ref="H133:H135"/>
    <mergeCell ref="I133:L135"/>
    <mergeCell ref="H136:H138"/>
    <mergeCell ref="L136:L138"/>
    <mergeCell ref="M136:P138"/>
    <mergeCell ref="U129:X129"/>
    <mergeCell ref="E130:H132"/>
    <mergeCell ref="C128:D129"/>
    <mergeCell ref="E128:H128"/>
    <mergeCell ref="I128:L128"/>
    <mergeCell ref="M128:P128"/>
    <mergeCell ref="Q128:T128"/>
    <mergeCell ref="U128:X128"/>
    <mergeCell ref="E129:H129"/>
    <mergeCell ref="I129:L129"/>
    <mergeCell ref="M129:P129"/>
    <mergeCell ref="Q129:T129"/>
    <mergeCell ref="H139:H141"/>
    <mergeCell ref="L139:L141"/>
    <mergeCell ref="P139:P141"/>
    <mergeCell ref="Q139:T141"/>
    <mergeCell ref="H142:H144"/>
    <mergeCell ref="L142:L144"/>
    <mergeCell ref="P142:P144"/>
    <mergeCell ref="T142:T144"/>
    <mergeCell ref="U142:X144"/>
    <mergeCell ref="C150:C151"/>
    <mergeCell ref="E150:K150"/>
    <mergeCell ref="S150:Y150"/>
    <mergeCell ref="Z150:AF150"/>
    <mergeCell ref="E151:K151"/>
    <mergeCell ref="C152:C153"/>
    <mergeCell ref="E152:K152"/>
    <mergeCell ref="C146:C147"/>
    <mergeCell ref="E146:K146"/>
    <mergeCell ref="E147:K147"/>
    <mergeCell ref="C148:C149"/>
    <mergeCell ref="E148:K148"/>
    <mergeCell ref="E149:K149"/>
    <mergeCell ref="C161:D162"/>
    <mergeCell ref="E161:H161"/>
    <mergeCell ref="I161:L161"/>
    <mergeCell ref="M161:P161"/>
    <mergeCell ref="E162:H162"/>
    <mergeCell ref="I162:L162"/>
    <mergeCell ref="M162:P162"/>
    <mergeCell ref="S152:Y152"/>
    <mergeCell ref="Z152:AF152"/>
    <mergeCell ref="E153:K153"/>
    <mergeCell ref="S153:Y153"/>
    <mergeCell ref="Z153:AF153"/>
    <mergeCell ref="C159:D159"/>
    <mergeCell ref="H166:H168"/>
    <mergeCell ref="I166:L168"/>
    <mergeCell ref="AI167:AO167"/>
    <mergeCell ref="AP167:AV167"/>
    <mergeCell ref="AI168:AO168"/>
    <mergeCell ref="AP168:AV168"/>
    <mergeCell ref="E163:H165"/>
    <mergeCell ref="AI164:AO164"/>
    <mergeCell ref="AP164:AV164"/>
    <mergeCell ref="AI165:AO165"/>
    <mergeCell ref="AP165:AV165"/>
    <mergeCell ref="L163:L165"/>
    <mergeCell ref="P163:P165"/>
    <mergeCell ref="Q163:T164"/>
    <mergeCell ref="H169:H171"/>
    <mergeCell ref="L169:L171"/>
    <mergeCell ref="M169:P171"/>
    <mergeCell ref="C174:D175"/>
    <mergeCell ref="E174:H174"/>
    <mergeCell ref="I174:L174"/>
    <mergeCell ref="M174:P174"/>
    <mergeCell ref="E175:H175"/>
    <mergeCell ref="I175:L175"/>
    <mergeCell ref="M175:P175"/>
    <mergeCell ref="C188:D188"/>
    <mergeCell ref="C190:D191"/>
    <mergeCell ref="E190:H190"/>
    <mergeCell ref="I190:L190"/>
    <mergeCell ref="M190:P190"/>
    <mergeCell ref="E191:H191"/>
    <mergeCell ref="I191:L191"/>
    <mergeCell ref="E176:H178"/>
    <mergeCell ref="H179:H181"/>
    <mergeCell ref="I179:L181"/>
    <mergeCell ref="P179:P181"/>
    <mergeCell ref="E192:H194"/>
    <mergeCell ref="AI193:AO193"/>
    <mergeCell ref="AP193:AV193"/>
    <mergeCell ref="AI194:AO194"/>
    <mergeCell ref="AP194:AV194"/>
    <mergeCell ref="AD193:AE193"/>
    <mergeCell ref="H182:H184"/>
    <mergeCell ref="L182:L184"/>
    <mergeCell ref="M182:P184"/>
    <mergeCell ref="Q190:T190"/>
    <mergeCell ref="V190:W190"/>
    <mergeCell ref="X190:Z190"/>
    <mergeCell ref="Q191:T191"/>
    <mergeCell ref="L192:L194"/>
    <mergeCell ref="P192:P194"/>
    <mergeCell ref="Q192:T193"/>
    <mergeCell ref="H198:H200"/>
    <mergeCell ref="L198:L200"/>
    <mergeCell ref="M198:P200"/>
    <mergeCell ref="H195:H197"/>
    <mergeCell ref="I195:L197"/>
    <mergeCell ref="AI196:AO196"/>
    <mergeCell ref="AP196:AV196"/>
    <mergeCell ref="AI197:AO197"/>
    <mergeCell ref="AP197:AV197"/>
    <mergeCell ref="P195:P197"/>
    <mergeCell ref="Q195:T196"/>
    <mergeCell ref="AD196:AE196"/>
    <mergeCell ref="E208:H208"/>
    <mergeCell ref="I208:L208"/>
    <mergeCell ref="M208:P208"/>
    <mergeCell ref="Q208:T208"/>
    <mergeCell ref="U208:X208"/>
    <mergeCell ref="Y208:AB208"/>
    <mergeCell ref="C205:W205"/>
    <mergeCell ref="C207:D208"/>
    <mergeCell ref="E207:H207"/>
    <mergeCell ref="I207:L207"/>
    <mergeCell ref="M207:P207"/>
    <mergeCell ref="Q207:T207"/>
    <mergeCell ref="U207:X207"/>
    <mergeCell ref="AL13:AQ13"/>
    <mergeCell ref="Y25:AB25"/>
    <mergeCell ref="Y24:AB24"/>
    <mergeCell ref="H224:H226"/>
    <mergeCell ref="L224:L226"/>
    <mergeCell ref="P224:P226"/>
    <mergeCell ref="T224:T226"/>
    <mergeCell ref="X224:X226"/>
    <mergeCell ref="Y224:AB226"/>
    <mergeCell ref="H221:H223"/>
    <mergeCell ref="L221:L223"/>
    <mergeCell ref="P221:P223"/>
    <mergeCell ref="T221:T223"/>
    <mergeCell ref="U221:X223"/>
    <mergeCell ref="H218:H220"/>
    <mergeCell ref="L218:L220"/>
    <mergeCell ref="P218:P220"/>
    <mergeCell ref="Q218:T220"/>
    <mergeCell ref="H215:H217"/>
    <mergeCell ref="L215:L217"/>
    <mergeCell ref="M215:P217"/>
    <mergeCell ref="T215:T217"/>
    <mergeCell ref="X215:X217"/>
    <mergeCell ref="H212:H214"/>
    <mergeCell ref="AD24:AE24"/>
    <mergeCell ref="AF24:AH24"/>
    <mergeCell ref="AI24:AK24"/>
    <mergeCell ref="L26:L28"/>
    <mergeCell ref="P26:P28"/>
    <mergeCell ref="T26:T28"/>
    <mergeCell ref="X26:X28"/>
    <mergeCell ref="Y26:AB27"/>
    <mergeCell ref="AL27:AM27"/>
    <mergeCell ref="U24:X24"/>
    <mergeCell ref="B6:C6"/>
    <mergeCell ref="F6:K6"/>
    <mergeCell ref="L6:Q6"/>
    <mergeCell ref="S6:X6"/>
    <mergeCell ref="Y6:AD6"/>
    <mergeCell ref="B7:C7"/>
    <mergeCell ref="Y56:AB57"/>
    <mergeCell ref="AL57:AM57"/>
    <mergeCell ref="S101:Y101"/>
    <mergeCell ref="Z101:AF101"/>
    <mergeCell ref="AG77:AJ77"/>
    <mergeCell ref="T78:T80"/>
    <mergeCell ref="X78:X80"/>
    <mergeCell ref="AB78:AB80"/>
    <mergeCell ref="T50:T52"/>
    <mergeCell ref="X50:X52"/>
    <mergeCell ref="Y50:AB51"/>
    <mergeCell ref="AL51:AM51"/>
    <mergeCell ref="X53:X55"/>
    <mergeCell ref="Y53:AB54"/>
    <mergeCell ref="AL54:AM54"/>
    <mergeCell ref="AL45:AM45"/>
    <mergeCell ref="P47:P49"/>
    <mergeCell ref="T47:T49"/>
    <mergeCell ref="B10:C10"/>
    <mergeCell ref="F10:K10"/>
    <mergeCell ref="L10:Q10"/>
    <mergeCell ref="S10:X10"/>
    <mergeCell ref="Y10:AD10"/>
    <mergeCell ref="AF13:AK13"/>
    <mergeCell ref="F7:K7"/>
    <mergeCell ref="L7:Q7"/>
    <mergeCell ref="S7:X7"/>
    <mergeCell ref="Y7:AD7"/>
    <mergeCell ref="B9:C9"/>
    <mergeCell ref="F9:K9"/>
    <mergeCell ref="L9:Q9"/>
    <mergeCell ref="S9:X9"/>
    <mergeCell ref="Y9:AD9"/>
    <mergeCell ref="B14:C14"/>
    <mergeCell ref="F14:K14"/>
    <mergeCell ref="L14:Q14"/>
    <mergeCell ref="S14:X14"/>
    <mergeCell ref="Y14:AD14"/>
    <mergeCell ref="AF14:AK14"/>
    <mergeCell ref="B13:C13"/>
    <mergeCell ref="F13:K13"/>
    <mergeCell ref="L13:Q13"/>
    <mergeCell ref="S13:X13"/>
    <mergeCell ref="Y13:AD13"/>
    <mergeCell ref="B16:C16"/>
    <mergeCell ref="F16:K16"/>
    <mergeCell ref="L16:Q16"/>
    <mergeCell ref="S16:X16"/>
    <mergeCell ref="Y16:AD16"/>
    <mergeCell ref="B17:C17"/>
    <mergeCell ref="F17:K17"/>
    <mergeCell ref="L17:Q17"/>
    <mergeCell ref="S17:X17"/>
    <mergeCell ref="Y17:AD17"/>
    <mergeCell ref="AG81:AJ82"/>
    <mergeCell ref="AT82:AU82"/>
    <mergeCell ref="AL14:AQ14"/>
    <mergeCell ref="AF16:AK16"/>
    <mergeCell ref="AL16:AQ16"/>
    <mergeCell ref="AF17:AK17"/>
    <mergeCell ref="AL17:AQ17"/>
    <mergeCell ref="AG76:AJ76"/>
    <mergeCell ref="AL76:AM76"/>
    <mergeCell ref="AN76:AP76"/>
    <mergeCell ref="AL36:AM36"/>
    <mergeCell ref="AL39:AM39"/>
    <mergeCell ref="AF42:AH42"/>
    <mergeCell ref="AI42:AK42"/>
    <mergeCell ref="AL33:AM33"/>
    <mergeCell ref="AC76:AF76"/>
    <mergeCell ref="AF78:AF80"/>
    <mergeCell ref="AG78:AJ79"/>
    <mergeCell ref="AT79:AU79"/>
    <mergeCell ref="Y47:AB48"/>
    <mergeCell ref="AL48:AM48"/>
    <mergeCell ref="Y43:AB43"/>
    <mergeCell ref="P29:P31"/>
    <mergeCell ref="T29:T31"/>
    <mergeCell ref="X29:X31"/>
    <mergeCell ref="Y29:AB30"/>
    <mergeCell ref="AL30:AM30"/>
    <mergeCell ref="Y44:AB45"/>
    <mergeCell ref="X35:X37"/>
    <mergeCell ref="Y35:AB36"/>
    <mergeCell ref="Y38:AB39"/>
    <mergeCell ref="Y42:AB42"/>
    <mergeCell ref="AD42:AE42"/>
    <mergeCell ref="U42:X42"/>
    <mergeCell ref="T32:T34"/>
    <mergeCell ref="X32:X34"/>
    <mergeCell ref="Y32:AB33"/>
    <mergeCell ref="C74:P74"/>
    <mergeCell ref="C76:D77"/>
    <mergeCell ref="E76:H76"/>
    <mergeCell ref="S105:Y105"/>
    <mergeCell ref="Z105:AF105"/>
    <mergeCell ref="S102:Y102"/>
    <mergeCell ref="Z102:AF102"/>
    <mergeCell ref="AC96:AF98"/>
    <mergeCell ref="AT85:AU85"/>
    <mergeCell ref="X87:X89"/>
    <mergeCell ref="AB87:AB89"/>
    <mergeCell ref="AF87:AF89"/>
    <mergeCell ref="AG87:AJ88"/>
    <mergeCell ref="AT88:AU88"/>
    <mergeCell ref="AF84:AF86"/>
    <mergeCell ref="AG84:AJ85"/>
    <mergeCell ref="AB90:AB92"/>
    <mergeCell ref="AF90:AF92"/>
    <mergeCell ref="AG90:AJ91"/>
    <mergeCell ref="AT91:AU91"/>
    <mergeCell ref="AF93:AF95"/>
    <mergeCell ref="AG93:AJ94"/>
    <mergeCell ref="AT94:AU94"/>
    <mergeCell ref="AG96:AJ97"/>
    <mergeCell ref="AT97:AU97"/>
    <mergeCell ref="S104:Y104"/>
    <mergeCell ref="Z104:AF104"/>
    <mergeCell ref="C108:P108"/>
    <mergeCell ref="C110:D111"/>
    <mergeCell ref="E110:H110"/>
    <mergeCell ref="I110:L110"/>
    <mergeCell ref="M110:P110"/>
    <mergeCell ref="AL113:AM113"/>
    <mergeCell ref="P115:P117"/>
    <mergeCell ref="T115:T117"/>
    <mergeCell ref="X115:X117"/>
    <mergeCell ref="Y115:AB116"/>
    <mergeCell ref="AL116:AM116"/>
    <mergeCell ref="Y110:AB110"/>
    <mergeCell ref="AD110:AE110"/>
    <mergeCell ref="AF110:AH110"/>
    <mergeCell ref="AI110:AK110"/>
    <mergeCell ref="Y111:AB111"/>
    <mergeCell ref="Q110:T110"/>
    <mergeCell ref="U110:X110"/>
    <mergeCell ref="Y112:AB113"/>
    <mergeCell ref="H115:H117"/>
    <mergeCell ref="I115:L117"/>
    <mergeCell ref="Y124:AB125"/>
    <mergeCell ref="AL125:AM125"/>
    <mergeCell ref="Y128:AB128"/>
    <mergeCell ref="AD128:AE128"/>
    <mergeCell ref="AF128:AH128"/>
    <mergeCell ref="AI128:AK128"/>
    <mergeCell ref="T118:T120"/>
    <mergeCell ref="X118:X120"/>
    <mergeCell ref="Y118:AB119"/>
    <mergeCell ref="AL119:AM119"/>
    <mergeCell ref="X121:X123"/>
    <mergeCell ref="Y121:AB122"/>
    <mergeCell ref="AL122:AM122"/>
    <mergeCell ref="AL131:AM131"/>
    <mergeCell ref="P133:P135"/>
    <mergeCell ref="T133:T135"/>
    <mergeCell ref="X133:X135"/>
    <mergeCell ref="Y133:AB134"/>
    <mergeCell ref="AL134:AM134"/>
    <mergeCell ref="Y129:AB129"/>
    <mergeCell ref="L130:L132"/>
    <mergeCell ref="P130:P132"/>
    <mergeCell ref="T130:T132"/>
    <mergeCell ref="X130:X132"/>
    <mergeCell ref="Y130:AB131"/>
    <mergeCell ref="Y142:AB143"/>
    <mergeCell ref="AL143:AM143"/>
    <mergeCell ref="Q161:T161"/>
    <mergeCell ref="V161:W161"/>
    <mergeCell ref="X161:Z161"/>
    <mergeCell ref="Q162:T162"/>
    <mergeCell ref="T136:T138"/>
    <mergeCell ref="X136:X138"/>
    <mergeCell ref="Y136:AB137"/>
    <mergeCell ref="AL137:AM137"/>
    <mergeCell ref="X139:X141"/>
    <mergeCell ref="Y139:AB140"/>
    <mergeCell ref="AL140:AM140"/>
    <mergeCell ref="S149:Y149"/>
    <mergeCell ref="Z149:AF149"/>
    <mergeCell ref="L176:L178"/>
    <mergeCell ref="P176:P178"/>
    <mergeCell ref="Q176:T177"/>
    <mergeCell ref="AD164:AE164"/>
    <mergeCell ref="P166:P168"/>
    <mergeCell ref="Q166:T167"/>
    <mergeCell ref="AD167:AE167"/>
    <mergeCell ref="Q169:T170"/>
    <mergeCell ref="AD170:AE170"/>
    <mergeCell ref="AD177:AE177"/>
    <mergeCell ref="Q179:T180"/>
    <mergeCell ref="AD180:AE180"/>
    <mergeCell ref="Q182:T183"/>
    <mergeCell ref="AD183:AE183"/>
    <mergeCell ref="M191:P191"/>
    <mergeCell ref="Q174:T174"/>
    <mergeCell ref="V174:W174"/>
    <mergeCell ref="X174:Z174"/>
    <mergeCell ref="Q175:T175"/>
    <mergeCell ref="AO229:AU229"/>
    <mergeCell ref="AH230:AN230"/>
    <mergeCell ref="AO230:AU230"/>
    <mergeCell ref="AB215:AB217"/>
    <mergeCell ref="AC215:AF216"/>
    <mergeCell ref="AC224:AF225"/>
    <mergeCell ref="I212:L214"/>
    <mergeCell ref="Q198:T199"/>
    <mergeCell ref="AD199:AE199"/>
    <mergeCell ref="Y207:AB207"/>
    <mergeCell ref="E233:K233"/>
    <mergeCell ref="L233:R233"/>
    <mergeCell ref="AH229:AN229"/>
    <mergeCell ref="E229:K229"/>
    <mergeCell ref="L229:R229"/>
    <mergeCell ref="E230:K230"/>
    <mergeCell ref="L230:R230"/>
    <mergeCell ref="L209:L211"/>
    <mergeCell ref="P209:P211"/>
    <mergeCell ref="T209:T211"/>
    <mergeCell ref="X209:X211"/>
    <mergeCell ref="AB209:AB211"/>
    <mergeCell ref="AC209:AF210"/>
    <mergeCell ref="E232:K232"/>
    <mergeCell ref="L232:R232"/>
    <mergeCell ref="E209:H211"/>
    <mergeCell ref="AP210:AQ210"/>
    <mergeCell ref="P212:P214"/>
    <mergeCell ref="T212:T214"/>
    <mergeCell ref="X212:X214"/>
    <mergeCell ref="AB212:AB214"/>
    <mergeCell ref="AC212:AF213"/>
    <mergeCell ref="AP213:AQ213"/>
    <mergeCell ref="AM207:AO207"/>
    <mergeCell ref="AC208:AF208"/>
    <mergeCell ref="AC207:AF207"/>
    <mergeCell ref="AH207:AI207"/>
    <mergeCell ref="AJ207:AL207"/>
    <mergeCell ref="AP225:AQ225"/>
    <mergeCell ref="AP216:AQ216"/>
    <mergeCell ref="X218:X220"/>
    <mergeCell ref="AB218:AB220"/>
    <mergeCell ref="AC218:AF219"/>
    <mergeCell ref="AP219:AQ219"/>
    <mergeCell ref="AB221:AB223"/>
    <mergeCell ref="AC221:AF222"/>
    <mergeCell ref="AP222:AQ222"/>
  </mergeCells>
  <phoneticPr fontId="4"/>
  <printOptions horizontalCentered="1" verticalCentered="1"/>
  <pageMargins left="0" right="0" top="0" bottom="0" header="0.51181102362204722" footer="0.51181102362204722"/>
  <pageSetup paperSize="9" scale="81" fitToHeight="4" orientation="portrait" verticalDpi="300" r:id="rId1"/>
  <headerFooter alignWithMargins="0"/>
  <rowBreaks count="2" manualBreakCount="2">
    <brk id="72" max="48" man="1"/>
    <brk id="157"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dimension ref="B1:J39"/>
  <sheetViews>
    <sheetView topLeftCell="A13" workbookViewId="0">
      <selection activeCell="B35" sqref="B35"/>
    </sheetView>
  </sheetViews>
  <sheetFormatPr defaultColWidth="9" defaultRowHeight="24.9" customHeight="1" x14ac:dyDescent="0.2"/>
  <cols>
    <col min="1" max="1" width="1.77734375" style="69" customWidth="1"/>
    <col min="2" max="2" width="10.6640625" style="69" customWidth="1"/>
    <col min="3" max="5" width="11.6640625" style="69" customWidth="1"/>
    <col min="6" max="6" width="1.88671875" style="69" customWidth="1"/>
    <col min="7" max="7" width="10.6640625" style="69" customWidth="1"/>
    <col min="8" max="10" width="11.6640625" style="69" customWidth="1"/>
    <col min="11" max="11" width="0.77734375" style="69" customWidth="1"/>
    <col min="12" max="14" width="9" style="69"/>
    <col min="15" max="15" width="3.6640625" style="69" customWidth="1"/>
    <col min="16" max="16384" width="9" style="69"/>
  </cols>
  <sheetData>
    <row r="1" spans="3:7" ht="17.100000000000001" customHeight="1" x14ac:dyDescent="0.2"/>
    <row r="2" spans="3:7" ht="17.100000000000001" customHeight="1" x14ac:dyDescent="0.2"/>
    <row r="3" spans="3:7" ht="17.100000000000001" customHeight="1" x14ac:dyDescent="0.2">
      <c r="D3" s="70" t="s">
        <v>27</v>
      </c>
      <c r="E3" s="71"/>
      <c r="F3" s="71"/>
      <c r="G3" s="72" t="s">
        <v>39</v>
      </c>
    </row>
    <row r="4" spans="3:7" ht="17.100000000000001" customHeight="1" x14ac:dyDescent="0.2"/>
    <row r="5" spans="3:7" ht="17.100000000000001" customHeight="1" x14ac:dyDescent="0.2">
      <c r="D5" s="73"/>
      <c r="E5" s="70" t="s">
        <v>16</v>
      </c>
      <c r="F5" s="70"/>
      <c r="G5" s="70"/>
    </row>
    <row r="6" spans="3:7" ht="17.100000000000001" customHeight="1" x14ac:dyDescent="0.2">
      <c r="D6" s="73"/>
      <c r="E6" s="70"/>
      <c r="F6" s="70"/>
      <c r="G6" s="70"/>
    </row>
    <row r="7" spans="3:7" ht="17.100000000000001" customHeight="1" x14ac:dyDescent="0.2"/>
    <row r="8" spans="3:7" ht="17.100000000000001" customHeight="1" x14ac:dyDescent="0.2">
      <c r="C8" s="69" t="s">
        <v>17</v>
      </c>
    </row>
    <row r="9" spans="3:7" ht="17.100000000000001" customHeight="1" x14ac:dyDescent="0.2">
      <c r="C9" s="69" t="s">
        <v>18</v>
      </c>
    </row>
    <row r="10" spans="3:7" ht="17.100000000000001" customHeight="1" x14ac:dyDescent="0.2"/>
    <row r="11" spans="3:7" ht="17.100000000000001" customHeight="1" x14ac:dyDescent="0.2">
      <c r="C11" s="69" t="s">
        <v>158</v>
      </c>
      <c r="D11" s="76"/>
    </row>
    <row r="12" spans="3:7" ht="17.100000000000001" customHeight="1" x14ac:dyDescent="0.2"/>
    <row r="13" spans="3:7" ht="17.100000000000001" customHeight="1" x14ac:dyDescent="0.2">
      <c r="C13" s="69" t="s">
        <v>67</v>
      </c>
      <c r="E13" s="69" t="s">
        <v>159</v>
      </c>
    </row>
    <row r="14" spans="3:7" ht="17.100000000000001" customHeight="1" x14ac:dyDescent="0.2"/>
    <row r="15" spans="3:7" ht="17.100000000000001" customHeight="1" x14ac:dyDescent="0.2">
      <c r="C15" s="77" t="s">
        <v>160</v>
      </c>
    </row>
    <row r="16" spans="3:7" ht="17.100000000000001" customHeight="1" x14ac:dyDescent="0.2"/>
    <row r="17" spans="2:10" ht="27.9" customHeight="1" x14ac:dyDescent="0.2">
      <c r="B17" s="74"/>
      <c r="C17" s="74" t="s">
        <v>37</v>
      </c>
      <c r="D17" s="74" t="s">
        <v>38</v>
      </c>
      <c r="E17" s="74"/>
      <c r="F17" s="66"/>
      <c r="G17" s="74"/>
      <c r="H17" s="74" t="s">
        <v>37</v>
      </c>
      <c r="I17" s="74" t="s">
        <v>38</v>
      </c>
      <c r="J17" s="74"/>
    </row>
    <row r="18" spans="2:10" ht="15.6" customHeight="1" x14ac:dyDescent="0.2">
      <c r="B18" s="577" t="s">
        <v>31</v>
      </c>
      <c r="C18" s="573" t="str">
        <f>入力!S64</f>
        <v>加地龍太</v>
      </c>
      <c r="D18" s="573" t="str">
        <f>入力!S67</f>
        <v>矢野司</v>
      </c>
      <c r="E18" s="65"/>
      <c r="F18" s="66"/>
      <c r="G18" s="577" t="s">
        <v>34</v>
      </c>
      <c r="H18" s="573" t="str">
        <f>入力!AI164</f>
        <v>長原芽美</v>
      </c>
      <c r="I18" s="571" t="str">
        <f>入力!AI167</f>
        <v>薦田あかね</v>
      </c>
      <c r="J18" s="571"/>
    </row>
    <row r="19" spans="2:10" ht="15.6" customHeight="1" x14ac:dyDescent="0.2">
      <c r="B19" s="578"/>
      <c r="C19" s="572"/>
      <c r="D19" s="572"/>
      <c r="E19" s="161"/>
      <c r="F19" s="66"/>
      <c r="G19" s="578"/>
      <c r="H19" s="572"/>
      <c r="I19" s="572"/>
      <c r="J19" s="572"/>
    </row>
    <row r="20" spans="2:10" ht="15.6" customHeight="1" x14ac:dyDescent="0.2">
      <c r="B20" s="578"/>
      <c r="C20" s="574" t="str">
        <f>入力!S65</f>
        <v>鈴木慎也</v>
      </c>
      <c r="D20" s="574" t="str">
        <f>入力!S68</f>
        <v>倉本梨香</v>
      </c>
      <c r="E20" s="161"/>
      <c r="F20" s="66"/>
      <c r="G20" s="578"/>
      <c r="H20" s="574" t="str">
        <f>入力!AI165</f>
        <v>髙橋善子</v>
      </c>
      <c r="I20" s="576" t="str">
        <f>入力!AI168</f>
        <v>石川紫</v>
      </c>
      <c r="J20" s="576"/>
    </row>
    <row r="21" spans="2:10" ht="15.6" customHeight="1" x14ac:dyDescent="0.2">
      <c r="B21" s="579"/>
      <c r="C21" s="575"/>
      <c r="D21" s="575"/>
      <c r="E21" s="67"/>
      <c r="F21" s="66"/>
      <c r="G21" s="579"/>
      <c r="H21" s="575"/>
      <c r="I21" s="575"/>
      <c r="J21" s="575"/>
    </row>
    <row r="22" spans="2:10" ht="15.6" customHeight="1" x14ac:dyDescent="0.2">
      <c r="B22" s="577" t="s">
        <v>32</v>
      </c>
      <c r="C22" s="573" t="str">
        <f>入力!S101</f>
        <v>白川律稀</v>
      </c>
      <c r="D22" s="573" t="str">
        <f>入力!S104</f>
        <v>合田亜里砂</v>
      </c>
      <c r="E22" s="573"/>
      <c r="F22" s="66"/>
      <c r="G22" s="577" t="s">
        <v>35</v>
      </c>
      <c r="H22" s="573" t="str">
        <f>入力!AI193</f>
        <v>大西七星</v>
      </c>
      <c r="I22" s="573" t="str">
        <f>入力!AI196</f>
        <v>猪川ももか</v>
      </c>
      <c r="J22" s="573"/>
    </row>
    <row r="23" spans="2:10" ht="15.6" customHeight="1" x14ac:dyDescent="0.2">
      <c r="B23" s="578"/>
      <c r="C23" s="572"/>
      <c r="D23" s="572"/>
      <c r="E23" s="572"/>
      <c r="F23" s="66"/>
      <c r="G23" s="578"/>
      <c r="H23" s="572"/>
      <c r="I23" s="572"/>
      <c r="J23" s="572"/>
    </row>
    <row r="24" spans="2:10" ht="15.6" customHeight="1" x14ac:dyDescent="0.2">
      <c r="B24" s="578"/>
      <c r="C24" s="574" t="str">
        <f>入力!S102</f>
        <v>安藤凌</v>
      </c>
      <c r="D24" s="574" t="str">
        <f>入力!S105</f>
        <v>合田義久</v>
      </c>
      <c r="E24" s="574"/>
      <c r="F24" s="66"/>
      <c r="G24" s="578"/>
      <c r="H24" s="574" t="str">
        <f>入力!AI194</f>
        <v>合田直子</v>
      </c>
      <c r="I24" s="574" t="str">
        <f>入力!AI197</f>
        <v>池内一優</v>
      </c>
      <c r="J24" s="574"/>
    </row>
    <row r="25" spans="2:10" ht="15.6" customHeight="1" x14ac:dyDescent="0.2">
      <c r="B25" s="579"/>
      <c r="C25" s="575"/>
      <c r="D25" s="575"/>
      <c r="E25" s="575"/>
      <c r="F25" s="66"/>
      <c r="G25" s="579"/>
      <c r="H25" s="575"/>
      <c r="I25" s="575"/>
      <c r="J25" s="575"/>
    </row>
    <row r="26" spans="2:10" ht="15.6" customHeight="1" x14ac:dyDescent="0.2">
      <c r="B26" s="577" t="s">
        <v>33</v>
      </c>
      <c r="C26" s="573" t="str">
        <f>入力!S149</f>
        <v>井上訓臣</v>
      </c>
      <c r="D26" s="573" t="str">
        <f>入力!S152</f>
        <v>坂上想磨</v>
      </c>
      <c r="E26" s="573"/>
      <c r="F26" s="303"/>
      <c r="G26" s="577" t="s">
        <v>36</v>
      </c>
      <c r="H26" s="573" t="str">
        <f>入力!E229</f>
        <v>石水玲珈</v>
      </c>
      <c r="I26" s="571" t="str">
        <f>入力!E232</f>
        <v>安部璃桜</v>
      </c>
      <c r="J26" s="573"/>
    </row>
    <row r="27" spans="2:10" ht="15.6" customHeight="1" x14ac:dyDescent="0.2">
      <c r="B27" s="578"/>
      <c r="C27" s="572"/>
      <c r="D27" s="572"/>
      <c r="E27" s="572"/>
      <c r="F27" s="303"/>
      <c r="G27" s="578"/>
      <c r="H27" s="572"/>
      <c r="I27" s="572"/>
      <c r="J27" s="572"/>
    </row>
    <row r="28" spans="2:10" ht="15.6" customHeight="1" x14ac:dyDescent="0.2">
      <c r="B28" s="578"/>
      <c r="C28" s="574" t="str">
        <f>入力!S150</f>
        <v>好井邦嘉</v>
      </c>
      <c r="D28" s="574" t="str">
        <f>入力!S153</f>
        <v>清水雄陽</v>
      </c>
      <c r="E28" s="574"/>
      <c r="F28" s="303"/>
      <c r="G28" s="578"/>
      <c r="H28" s="574" t="str">
        <f>入力!E230</f>
        <v>滝本美玲</v>
      </c>
      <c r="I28" s="576" t="str">
        <f>入力!E233</f>
        <v>尾藤陽向</v>
      </c>
      <c r="J28" s="574"/>
    </row>
    <row r="29" spans="2:10" ht="15.6" customHeight="1" x14ac:dyDescent="0.2">
      <c r="B29" s="579"/>
      <c r="C29" s="575"/>
      <c r="D29" s="575"/>
      <c r="E29" s="575"/>
      <c r="F29" s="303"/>
      <c r="G29" s="579"/>
      <c r="H29" s="575"/>
      <c r="I29" s="575"/>
      <c r="J29" s="575"/>
    </row>
    <row r="30" spans="2:10" ht="15.6" customHeight="1" x14ac:dyDescent="0.2">
      <c r="B30" s="577"/>
      <c r="C30" s="573"/>
      <c r="D30" s="573"/>
      <c r="E30" s="573"/>
      <c r="F30" s="66"/>
      <c r="G30" s="577" t="s">
        <v>157</v>
      </c>
      <c r="H30" s="573" t="str">
        <f>入力!AH229</f>
        <v>髙橋理夢</v>
      </c>
      <c r="I30" s="565" t="s">
        <v>177</v>
      </c>
      <c r="J30" s="566"/>
    </row>
    <row r="31" spans="2:10" ht="15.6" customHeight="1" x14ac:dyDescent="0.2">
      <c r="B31" s="578"/>
      <c r="C31" s="572"/>
      <c r="D31" s="572"/>
      <c r="E31" s="572"/>
      <c r="F31" s="66"/>
      <c r="G31" s="578"/>
      <c r="H31" s="572"/>
      <c r="I31" s="567"/>
      <c r="J31" s="568"/>
    </row>
    <row r="32" spans="2:10" ht="15.6" customHeight="1" x14ac:dyDescent="0.2">
      <c r="B32" s="578"/>
      <c r="C32" s="574"/>
      <c r="D32" s="574"/>
      <c r="E32" s="574"/>
      <c r="F32" s="66"/>
      <c r="G32" s="578"/>
      <c r="H32" s="574" t="str">
        <f>入力!AH230</f>
        <v>石水明日香</v>
      </c>
      <c r="I32" s="567"/>
      <c r="J32" s="568"/>
    </row>
    <row r="33" spans="2:10" ht="15.6" customHeight="1" x14ac:dyDescent="0.2">
      <c r="B33" s="579"/>
      <c r="C33" s="575"/>
      <c r="D33" s="575"/>
      <c r="E33" s="575"/>
      <c r="F33" s="66"/>
      <c r="G33" s="579"/>
      <c r="H33" s="575"/>
      <c r="I33" s="569"/>
      <c r="J33" s="570"/>
    </row>
    <row r="34" spans="2:10" ht="15.6" customHeight="1" x14ac:dyDescent="0.2">
      <c r="B34" s="63"/>
      <c r="C34" s="64"/>
      <c r="D34" s="64"/>
      <c r="E34" s="63"/>
      <c r="F34" s="68"/>
      <c r="G34" s="63"/>
      <c r="H34" s="64"/>
      <c r="I34" s="64"/>
      <c r="J34" s="63"/>
    </row>
    <row r="35" spans="2:10" ht="15.6" customHeight="1" x14ac:dyDescent="0.2">
      <c r="B35" s="75"/>
      <c r="C35" s="75"/>
      <c r="D35" s="75"/>
      <c r="E35" s="75"/>
      <c r="F35" s="75"/>
      <c r="G35" s="75"/>
      <c r="H35" s="75"/>
      <c r="I35" s="75"/>
      <c r="J35" s="75"/>
    </row>
    <row r="36" spans="2:10" ht="80.25" customHeight="1" x14ac:dyDescent="0.2">
      <c r="B36" s="580" t="s">
        <v>29</v>
      </c>
      <c r="C36" s="581"/>
      <c r="D36" s="581"/>
      <c r="E36" s="581"/>
      <c r="F36" s="581"/>
      <c r="G36" s="581"/>
      <c r="H36" s="581"/>
      <c r="I36" s="581"/>
      <c r="J36" s="582"/>
    </row>
    <row r="37" spans="2:10" ht="9" customHeight="1" x14ac:dyDescent="0.2">
      <c r="B37" s="75"/>
      <c r="C37" s="75"/>
      <c r="D37" s="75"/>
      <c r="E37" s="75"/>
      <c r="F37" s="75"/>
      <c r="G37" s="75"/>
      <c r="H37" s="75"/>
      <c r="I37" s="75"/>
      <c r="J37" s="75"/>
    </row>
    <row r="38" spans="2:10" ht="24.9" customHeight="1" x14ac:dyDescent="0.2">
      <c r="B38" s="75"/>
      <c r="C38" s="75"/>
      <c r="D38" s="75"/>
      <c r="E38" s="75"/>
      <c r="F38" s="75"/>
      <c r="G38" s="75"/>
      <c r="H38" s="75"/>
      <c r="I38" s="75"/>
      <c r="J38" s="75"/>
    </row>
    <row r="39" spans="2:10" ht="24.9" customHeight="1" x14ac:dyDescent="0.2">
      <c r="B39" s="75"/>
      <c r="C39" s="75"/>
      <c r="D39" s="75"/>
      <c r="E39" s="75"/>
      <c r="F39" s="75"/>
      <c r="G39" s="75"/>
      <c r="H39" s="75"/>
      <c r="I39" s="75"/>
      <c r="J39" s="75"/>
    </row>
  </sheetData>
  <mergeCells count="52">
    <mergeCell ref="J18:J19"/>
    <mergeCell ref="J20:J21"/>
    <mergeCell ref="G18:G21"/>
    <mergeCell ref="J22:J23"/>
    <mergeCell ref="J24:J25"/>
    <mergeCell ref="B36:J36"/>
    <mergeCell ref="B30:B33"/>
    <mergeCell ref="B22:B25"/>
    <mergeCell ref="I22:I23"/>
    <mergeCell ref="C24:C25"/>
    <mergeCell ref="D24:D25"/>
    <mergeCell ref="H24:H25"/>
    <mergeCell ref="I24:I25"/>
    <mergeCell ref="C30:C31"/>
    <mergeCell ref="D30:D31"/>
    <mergeCell ref="H30:H31"/>
    <mergeCell ref="B26:B29"/>
    <mergeCell ref="C26:C27"/>
    <mergeCell ref="D26:D27"/>
    <mergeCell ref="E26:E27"/>
    <mergeCell ref="G26:G29"/>
    <mergeCell ref="B18:B21"/>
    <mergeCell ref="H18:H19"/>
    <mergeCell ref="I18:I19"/>
    <mergeCell ref="H20:H21"/>
    <mergeCell ref="I20:I21"/>
    <mergeCell ref="C18:C19"/>
    <mergeCell ref="C20:C21"/>
    <mergeCell ref="D18:D19"/>
    <mergeCell ref="D20:D21"/>
    <mergeCell ref="C22:C23"/>
    <mergeCell ref="D22:D23"/>
    <mergeCell ref="C32:C33"/>
    <mergeCell ref="D32:D33"/>
    <mergeCell ref="H32:H33"/>
    <mergeCell ref="G30:G33"/>
    <mergeCell ref="H26:H27"/>
    <mergeCell ref="H22:H23"/>
    <mergeCell ref="G22:G25"/>
    <mergeCell ref="E22:E23"/>
    <mergeCell ref="E24:E25"/>
    <mergeCell ref="E30:E31"/>
    <mergeCell ref="I30:J33"/>
    <mergeCell ref="I26:I27"/>
    <mergeCell ref="J26:J27"/>
    <mergeCell ref="C28:C29"/>
    <mergeCell ref="D28:D29"/>
    <mergeCell ref="E28:E29"/>
    <mergeCell ref="H28:H29"/>
    <mergeCell ref="I28:I29"/>
    <mergeCell ref="J28:J29"/>
    <mergeCell ref="E32:E33"/>
  </mergeCells>
  <phoneticPr fontId="5"/>
  <printOptions horizontalCentered="1"/>
  <pageMargins left="0" right="0" top="0.78740157480314965" bottom="0"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提出</vt:lpstr>
      <vt:lpstr>提出!Print_Area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三島オープンバドミントン大会</dc:title>
  <dc:creator>高橋  良計</dc:creator>
  <cp:lastModifiedBy>Owner</cp:lastModifiedBy>
  <cp:lastPrinted>2021-10-31T11:51:28Z</cp:lastPrinted>
  <dcterms:created xsi:type="dcterms:W3CDTF">2003-02-27T14:44:25Z</dcterms:created>
  <dcterms:modified xsi:type="dcterms:W3CDTF">2021-10-31T11:51:46Z</dcterms:modified>
</cp:coreProperties>
</file>